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wmf" ContentType="image/x-wmf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openxmlformats.org/package/2006/relationships/metadata/thumbnail" Target="docProps/thumbnail.wmf"/><Relationship Id="rId1" Type="http://schemas.openxmlformats.org/officeDocument/2006/relationships/officeDocument" Target="xl/workbook.xml"/><Relationship Id="rId5" Type="http://schemas.openxmlformats.org/officeDocument/2006/relationships/custom-properties" Target="docProps/custom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https://lambimx-my.sharepoint.com/personal/yzambrano_lambi_com_mx/Documents/Desktop/RESPALDO/BM 2021/MKT/"/>
    </mc:Choice>
  </mc:AlternateContent>
  <xr:revisionPtr revIDLastSave="5716" documentId="13_ncr:1_{6C763C19-21B4-4B7F-9275-BB911464207D}" xr6:coauthVersionLast="47" xr6:coauthVersionMax="47" xr10:uidLastSave="{3BF41302-60A0-472C-A5B0-33F2C1C9DEB3}"/>
  <bookViews>
    <workbookView xWindow="-110" yWindow="-110" windowWidth="19420" windowHeight="10420" tabRatio="843" xr2:uid="{00000000-000D-0000-FFFF-FFFF00000000}"/>
  </bookViews>
  <sheets>
    <sheet name="Recien nacido" sheetId="28" r:id="rId1"/>
    <sheet name="Grande" sheetId="10" r:id="rId2"/>
    <sheet name="Datos" sheetId="6" r:id="rId3"/>
    <sheet name="Cinturas" sheetId="23" r:id="rId4"/>
    <sheet name="Peel&amp;Sheer" sheetId="30" r:id="rId5"/>
    <sheet name="Backpanel" sheetId="31" r:id="rId6"/>
    <sheet name="Gramajes" sheetId="24" r:id="rId7"/>
    <sheet name="Calibre de bolsa" sheetId="25" r:id="rId8"/>
    <sheet name="Distribución" sheetId="26" r:id="rId9"/>
    <sheet name="Diseño" sheetId="27" r:id="rId10"/>
  </sheets>
  <definedNames>
    <definedName name="_xlnm._FilterDatabase" localSheetId="2" hidden="1">Datos!#REF!</definedName>
    <definedName name="_xlnm.Print_Area" localSheetId="1">Grande!$A$1:$K$12</definedName>
    <definedName name="_xlnm.Print_Area">#REF!</definedName>
    <definedName name="come" localSheetId="2">#REF!</definedName>
    <definedName name="come" localSheetId="1">#REF!</definedName>
    <definedName name="come">#REF!</definedName>
    <definedName name="correccion">#REF!</definedName>
    <definedName name="DATOS" localSheetId="2">#REF!</definedName>
    <definedName name="DATOS" localSheetId="1">#REF!</definedName>
    <definedName name="DATOS">#REF!</definedName>
    <definedName name="Diseño">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G15" i="28" l="1"/>
  <c r="F15" i="28"/>
  <c r="AO9" i="6" l="1"/>
  <c r="AO10" i="6"/>
  <c r="AO11" i="6"/>
  <c r="AO8" i="6"/>
  <c r="AO7" i="6"/>
  <c r="C13" i="25" l="1"/>
  <c r="Y35" i="31"/>
  <c r="Y34" i="31"/>
  <c r="X35" i="31"/>
  <c r="X34" i="31"/>
  <c r="C43" i="31"/>
  <c r="L42" i="31"/>
  <c r="K42" i="31"/>
  <c r="J42" i="31"/>
  <c r="I42" i="31"/>
  <c r="F42" i="31"/>
  <c r="E42" i="31"/>
  <c r="E43" i="31" s="1"/>
  <c r="D42" i="31"/>
  <c r="C42" i="31"/>
  <c r="L22" i="31"/>
  <c r="K22" i="31"/>
  <c r="K23" i="31" s="1"/>
  <c r="Y32" i="31" s="1"/>
  <c r="J22" i="31"/>
  <c r="I22" i="31"/>
  <c r="I23" i="31" s="1"/>
  <c r="X32" i="31" s="1"/>
  <c r="K43" i="31" l="1"/>
  <c r="I43" i="31"/>
  <c r="K13" i="25"/>
  <c r="I13" i="25"/>
  <c r="T24" i="24"/>
  <c r="U24" i="24"/>
  <c r="U23" i="24"/>
  <c r="U22" i="24"/>
  <c r="U21" i="24"/>
  <c r="U20" i="24"/>
  <c r="T23" i="24"/>
  <c r="T22" i="24"/>
  <c r="T21" i="24"/>
  <c r="T20" i="24"/>
  <c r="S24" i="24"/>
  <c r="S23" i="24"/>
  <c r="S22" i="24"/>
  <c r="S21" i="24"/>
  <c r="S20" i="24"/>
  <c r="R24" i="24"/>
  <c r="R23" i="24"/>
  <c r="R22" i="24"/>
  <c r="R21" i="24"/>
  <c r="R20" i="24"/>
  <c r="Q24" i="24"/>
  <c r="Q23" i="24"/>
  <c r="Q22" i="24"/>
  <c r="Q21" i="24"/>
  <c r="Q20" i="24"/>
  <c r="N24" i="24"/>
  <c r="M24" i="24"/>
  <c r="X14" i="30"/>
  <c r="X13" i="30"/>
  <c r="X12" i="30"/>
  <c r="X11" i="30"/>
  <c r="X10" i="30"/>
  <c r="W14" i="30"/>
  <c r="W13" i="30"/>
  <c r="W12" i="30"/>
  <c r="W11" i="30"/>
  <c r="W10" i="30"/>
  <c r="L25" i="30"/>
  <c r="K25" i="30"/>
  <c r="J25" i="30"/>
  <c r="I25" i="30"/>
  <c r="R25" i="30"/>
  <c r="Q25" i="30"/>
  <c r="P25" i="30"/>
  <c r="O25" i="30"/>
  <c r="D38" i="23"/>
  <c r="D40" i="23" s="1"/>
  <c r="F41" i="23"/>
  <c r="E41" i="23"/>
  <c r="F39" i="23"/>
  <c r="E39" i="23"/>
  <c r="D39" i="23"/>
  <c r="F38" i="23"/>
  <c r="F40" i="23" s="1"/>
  <c r="E38" i="23"/>
  <c r="F37" i="23"/>
  <c r="E37" i="23"/>
  <c r="G36" i="23"/>
  <c r="G35" i="23"/>
  <c r="G34" i="23"/>
  <c r="Q26" i="30" l="1"/>
  <c r="O26" i="30"/>
  <c r="K26" i="30"/>
  <c r="I26" i="30"/>
  <c r="G41" i="23"/>
  <c r="E40" i="23"/>
  <c r="D41" i="23"/>
  <c r="D37" i="23"/>
  <c r="G37" i="23"/>
  <c r="G38" i="23"/>
  <c r="G39" i="23"/>
  <c r="G40" i="23" l="1"/>
  <c r="D17" i="23"/>
  <c r="D18" i="23"/>
  <c r="D19" i="23"/>
  <c r="D21" i="23"/>
  <c r="J39" i="23"/>
  <c r="V40" i="6"/>
  <c r="V39" i="6"/>
  <c r="V38" i="6"/>
  <c r="V37" i="6"/>
  <c r="D37" i="6"/>
  <c r="E37" i="6"/>
  <c r="F37" i="6"/>
  <c r="G37" i="6"/>
  <c r="H37" i="6"/>
  <c r="I37" i="6"/>
  <c r="J37" i="6"/>
  <c r="K37" i="6"/>
  <c r="L37" i="6"/>
  <c r="M37" i="6"/>
  <c r="N37" i="6"/>
  <c r="P37" i="6"/>
  <c r="Q37" i="6"/>
  <c r="R37" i="6"/>
  <c r="T37" i="6"/>
  <c r="U37" i="6"/>
  <c r="D38" i="6"/>
  <c r="D41" i="6" s="1"/>
  <c r="E38" i="6"/>
  <c r="F38" i="6"/>
  <c r="G38" i="6"/>
  <c r="H38" i="6"/>
  <c r="I38" i="6"/>
  <c r="I41" i="6" s="1"/>
  <c r="J38" i="6"/>
  <c r="K38" i="6"/>
  <c r="L38" i="6"/>
  <c r="M38" i="6"/>
  <c r="N38" i="6"/>
  <c r="P38" i="6"/>
  <c r="Q38" i="6"/>
  <c r="R38" i="6"/>
  <c r="T38" i="6"/>
  <c r="T41" i="6" s="1"/>
  <c r="U38" i="6"/>
  <c r="D39" i="6"/>
  <c r="E39" i="6"/>
  <c r="F39" i="6"/>
  <c r="G39" i="6"/>
  <c r="G41" i="6" s="1"/>
  <c r="H39" i="6"/>
  <c r="I39" i="6"/>
  <c r="J39" i="6"/>
  <c r="J41" i="6" s="1"/>
  <c r="K39" i="6"/>
  <c r="L39" i="6"/>
  <c r="M39" i="6"/>
  <c r="N39" i="6"/>
  <c r="P39" i="6"/>
  <c r="P41" i="6" s="1"/>
  <c r="Q39" i="6"/>
  <c r="R39" i="6"/>
  <c r="T39" i="6"/>
  <c r="U39" i="6"/>
  <c r="D40" i="6"/>
  <c r="E40" i="6"/>
  <c r="F40" i="6"/>
  <c r="G40" i="6"/>
  <c r="H40" i="6"/>
  <c r="I40" i="6"/>
  <c r="J40" i="6"/>
  <c r="K40" i="6"/>
  <c r="L40" i="6"/>
  <c r="M40" i="6"/>
  <c r="N40" i="6"/>
  <c r="P40" i="6"/>
  <c r="Q40" i="6"/>
  <c r="R40" i="6"/>
  <c r="T40" i="6"/>
  <c r="U40" i="6"/>
  <c r="E41" i="6"/>
  <c r="F41" i="6"/>
  <c r="H41" i="6"/>
  <c r="K41" i="6"/>
  <c r="L41" i="6"/>
  <c r="M41" i="6"/>
  <c r="U41" i="6"/>
  <c r="K30" i="6"/>
  <c r="K31" i="6"/>
  <c r="K32" i="6"/>
  <c r="K33" i="6"/>
  <c r="K34" i="6"/>
  <c r="K35" i="6"/>
  <c r="K36" i="6"/>
  <c r="S7" i="6"/>
  <c r="S16" i="6"/>
  <c r="S15" i="6"/>
  <c r="S14" i="6"/>
  <c r="S13" i="6"/>
  <c r="S12" i="6"/>
  <c r="O16" i="6"/>
  <c r="O15" i="6"/>
  <c r="O14" i="6"/>
  <c r="O13" i="6"/>
  <c r="O12" i="6"/>
  <c r="K16" i="6"/>
  <c r="K15" i="6"/>
  <c r="K14" i="6"/>
  <c r="K13" i="6"/>
  <c r="K12" i="6"/>
  <c r="F25" i="30"/>
  <c r="E25" i="30"/>
  <c r="D25" i="30"/>
  <c r="C25" i="30"/>
  <c r="R13" i="30"/>
  <c r="Q13" i="30"/>
  <c r="P13" i="30"/>
  <c r="O13" i="30"/>
  <c r="L13" i="30"/>
  <c r="K13" i="30"/>
  <c r="J13" i="30"/>
  <c r="I13" i="30"/>
  <c r="C13" i="30"/>
  <c r="D13" i="30"/>
  <c r="E13" i="30"/>
  <c r="F13" i="30"/>
  <c r="S36" i="23"/>
  <c r="C26" i="30" l="1"/>
  <c r="O14" i="30"/>
  <c r="K14" i="30"/>
  <c r="I14" i="30"/>
  <c r="C14" i="30"/>
  <c r="W9" i="30" s="1"/>
  <c r="D20" i="23"/>
  <c r="J38" i="23"/>
  <c r="J40" i="23" s="1"/>
  <c r="J37" i="23"/>
  <c r="J41" i="23"/>
  <c r="R41" i="6"/>
  <c r="Q41" i="6"/>
  <c r="N41" i="6"/>
  <c r="E26" i="30"/>
  <c r="Q14" i="30"/>
  <c r="E14" i="30"/>
  <c r="X9" i="30" s="1"/>
  <c r="U20" i="6"/>
  <c r="T20" i="6"/>
  <c r="V20" i="6"/>
  <c r="V19" i="6"/>
  <c r="V18" i="6"/>
  <c r="V17" i="6"/>
  <c r="E17" i="6"/>
  <c r="F17" i="6"/>
  <c r="G17" i="6"/>
  <c r="H17" i="6"/>
  <c r="I17" i="6"/>
  <c r="J17" i="6"/>
  <c r="L17" i="6"/>
  <c r="M17" i="6"/>
  <c r="N17" i="6"/>
  <c r="P17" i="6"/>
  <c r="Q17" i="6"/>
  <c r="R17" i="6"/>
  <c r="T17" i="6"/>
  <c r="U17" i="6"/>
  <c r="E18" i="6"/>
  <c r="F18" i="6"/>
  <c r="F21" i="6" s="1"/>
  <c r="G18" i="6"/>
  <c r="H18" i="6"/>
  <c r="I18" i="6"/>
  <c r="J18" i="6"/>
  <c r="L18" i="6"/>
  <c r="M18" i="6"/>
  <c r="N18" i="6"/>
  <c r="P18" i="6"/>
  <c r="Q18" i="6"/>
  <c r="R18" i="6"/>
  <c r="T18" i="6"/>
  <c r="T21" i="6" s="1"/>
  <c r="U18" i="6"/>
  <c r="E19" i="6"/>
  <c r="F19" i="6"/>
  <c r="G19" i="6"/>
  <c r="H19" i="6"/>
  <c r="I19" i="6"/>
  <c r="J19" i="6"/>
  <c r="L19" i="6"/>
  <c r="M19" i="6"/>
  <c r="N19" i="6"/>
  <c r="P19" i="6"/>
  <c r="Q19" i="6"/>
  <c r="R19" i="6"/>
  <c r="T19" i="6"/>
  <c r="U19" i="6"/>
  <c r="E20" i="6"/>
  <c r="F20" i="6"/>
  <c r="G20" i="6"/>
  <c r="H20" i="6"/>
  <c r="I20" i="6"/>
  <c r="J20" i="6"/>
  <c r="L20" i="6"/>
  <c r="M20" i="6"/>
  <c r="N20" i="6"/>
  <c r="P20" i="6"/>
  <c r="Q20" i="6"/>
  <c r="R20" i="6"/>
  <c r="D20" i="6"/>
  <c r="C20" i="6"/>
  <c r="D19" i="6"/>
  <c r="C19" i="6"/>
  <c r="D18" i="6"/>
  <c r="C18" i="6"/>
  <c r="D17" i="6"/>
  <c r="C17" i="6"/>
  <c r="AR20" i="6"/>
  <c r="AR19" i="6"/>
  <c r="AR18" i="6"/>
  <c r="AR17" i="6"/>
  <c r="Z17" i="6"/>
  <c r="AA17" i="6"/>
  <c r="AB17" i="6"/>
  <c r="AC17" i="6"/>
  <c r="AD17" i="6"/>
  <c r="AE17" i="6"/>
  <c r="AF17" i="6"/>
  <c r="AH17" i="6"/>
  <c r="AI17" i="6"/>
  <c r="AJ17" i="6"/>
  <c r="AL17" i="6"/>
  <c r="AM17" i="6"/>
  <c r="AN17" i="6"/>
  <c r="AP17" i="6"/>
  <c r="AQ17" i="6"/>
  <c r="Z18" i="6"/>
  <c r="AA18" i="6"/>
  <c r="AB18" i="6"/>
  <c r="AC18" i="6"/>
  <c r="AD18" i="6"/>
  <c r="AE18" i="6"/>
  <c r="AF18" i="6"/>
  <c r="AH18" i="6"/>
  <c r="AI18" i="6"/>
  <c r="AI21" i="6" s="1"/>
  <c r="AJ18" i="6"/>
  <c r="AL18" i="6"/>
  <c r="AM18" i="6"/>
  <c r="AN18" i="6"/>
  <c r="AP18" i="6"/>
  <c r="AQ18" i="6"/>
  <c r="Z19" i="6"/>
  <c r="AA19" i="6"/>
  <c r="AB19" i="6"/>
  <c r="AB21" i="6" s="1"/>
  <c r="AC19" i="6"/>
  <c r="AD19" i="6"/>
  <c r="AE19" i="6"/>
  <c r="AF19" i="6"/>
  <c r="AH19" i="6"/>
  <c r="AH21" i="6" s="1"/>
  <c r="AI19" i="6"/>
  <c r="AJ19" i="6"/>
  <c r="AJ21" i="6" s="1"/>
  <c r="AL19" i="6"/>
  <c r="AM19" i="6"/>
  <c r="AN19" i="6"/>
  <c r="AP19" i="6"/>
  <c r="AQ19" i="6"/>
  <c r="AQ21" i="6" s="1"/>
  <c r="Z20" i="6"/>
  <c r="AA20" i="6"/>
  <c r="AB20" i="6"/>
  <c r="AC20" i="6"/>
  <c r="AD20" i="6"/>
  <c r="AE20" i="6"/>
  <c r="AF20" i="6"/>
  <c r="AH20" i="6"/>
  <c r="AI20" i="6"/>
  <c r="AJ20" i="6"/>
  <c r="AL20" i="6"/>
  <c r="AM20" i="6"/>
  <c r="AN20" i="6"/>
  <c r="AP20" i="6"/>
  <c r="AQ20" i="6"/>
  <c r="Z21" i="6"/>
  <c r="AA21" i="6"/>
  <c r="AP21" i="6"/>
  <c r="Y20" i="6"/>
  <c r="Y19" i="6"/>
  <c r="Y18" i="6"/>
  <c r="Y17" i="6"/>
  <c r="AK11" i="6"/>
  <c r="AG11" i="6"/>
  <c r="AK10" i="6"/>
  <c r="AG10" i="6"/>
  <c r="AG20" i="6" s="1"/>
  <c r="AK9" i="6"/>
  <c r="AG9" i="6"/>
  <c r="AK8" i="6"/>
  <c r="AG8" i="6"/>
  <c r="AK7" i="6"/>
  <c r="AK17" i="6" s="1"/>
  <c r="AG7" i="6"/>
  <c r="AG17" i="6" s="1"/>
  <c r="CK40" i="6"/>
  <c r="CJ40" i="6"/>
  <c r="CL40" i="6"/>
  <c r="CL39" i="6"/>
  <c r="CL38" i="6"/>
  <c r="CL37" i="6"/>
  <c r="BT37" i="6"/>
  <c r="BU37" i="6"/>
  <c r="BV37" i="6"/>
  <c r="BW37" i="6"/>
  <c r="BX37" i="6"/>
  <c r="BY37" i="6"/>
  <c r="BZ37" i="6"/>
  <c r="CB37" i="6"/>
  <c r="CC37" i="6"/>
  <c r="CD37" i="6"/>
  <c r="CF37" i="6"/>
  <c r="CG37" i="6"/>
  <c r="CH37" i="6"/>
  <c r="CJ37" i="6"/>
  <c r="CK37" i="6"/>
  <c r="BT38" i="6"/>
  <c r="BU38" i="6"/>
  <c r="BV38" i="6"/>
  <c r="BW38" i="6"/>
  <c r="BX38" i="6"/>
  <c r="BY38" i="6"/>
  <c r="BZ38" i="6"/>
  <c r="CB38" i="6"/>
  <c r="CC38" i="6"/>
  <c r="CD38" i="6"/>
  <c r="CF38" i="6"/>
  <c r="CG38" i="6"/>
  <c r="CH38" i="6"/>
  <c r="CJ38" i="6"/>
  <c r="CK38" i="6"/>
  <c r="BT39" i="6"/>
  <c r="BU39" i="6"/>
  <c r="BV39" i="6"/>
  <c r="BW39" i="6"/>
  <c r="BX39" i="6"/>
  <c r="BY39" i="6"/>
  <c r="BZ39" i="6"/>
  <c r="CB39" i="6"/>
  <c r="CC39" i="6"/>
  <c r="CD39" i="6"/>
  <c r="CF39" i="6"/>
  <c r="CG39" i="6"/>
  <c r="CH39" i="6"/>
  <c r="CJ39" i="6"/>
  <c r="CK39" i="6"/>
  <c r="BT40" i="6"/>
  <c r="BU40" i="6"/>
  <c r="BV40" i="6"/>
  <c r="BW40" i="6"/>
  <c r="BX40" i="6"/>
  <c r="BY40" i="6"/>
  <c r="BZ40" i="6"/>
  <c r="CB40" i="6"/>
  <c r="CC40" i="6"/>
  <c r="CD40" i="6"/>
  <c r="CF40" i="6"/>
  <c r="CG40" i="6"/>
  <c r="CH40" i="6"/>
  <c r="BS40" i="6"/>
  <c r="BS39" i="6"/>
  <c r="BS38" i="6"/>
  <c r="BS37" i="6"/>
  <c r="BN40" i="6"/>
  <c r="BM40" i="6"/>
  <c r="BO40" i="6"/>
  <c r="BO39" i="6"/>
  <c r="BO38" i="6"/>
  <c r="BO37" i="6"/>
  <c r="AW37" i="6"/>
  <c r="AX37" i="6"/>
  <c r="AY37" i="6"/>
  <c r="AZ37" i="6"/>
  <c r="BA37" i="6"/>
  <c r="BB37" i="6"/>
  <c r="BC37" i="6"/>
  <c r="BE37" i="6"/>
  <c r="BF37" i="6"/>
  <c r="BG37" i="6"/>
  <c r="BI37" i="6"/>
  <c r="BJ37" i="6"/>
  <c r="BK37" i="6"/>
  <c r="BM37" i="6"/>
  <c r="BN37" i="6"/>
  <c r="AW38" i="6"/>
  <c r="AX38" i="6"/>
  <c r="AY38" i="6"/>
  <c r="AZ38" i="6"/>
  <c r="BA38" i="6"/>
  <c r="BB38" i="6"/>
  <c r="BC38" i="6"/>
  <c r="BE38" i="6"/>
  <c r="BF38" i="6"/>
  <c r="BG38" i="6"/>
  <c r="BI38" i="6"/>
  <c r="BJ38" i="6"/>
  <c r="BK38" i="6"/>
  <c r="BM38" i="6"/>
  <c r="BN38" i="6"/>
  <c r="AW39" i="6"/>
  <c r="AX39" i="6"/>
  <c r="AY39" i="6"/>
  <c r="AZ39" i="6"/>
  <c r="BA39" i="6"/>
  <c r="BB39" i="6"/>
  <c r="BC39" i="6"/>
  <c r="BE39" i="6"/>
  <c r="BE41" i="6" s="1"/>
  <c r="BF39" i="6"/>
  <c r="BG39" i="6"/>
  <c r="BI39" i="6"/>
  <c r="BJ39" i="6"/>
  <c r="BK39" i="6"/>
  <c r="BM39" i="6"/>
  <c r="BN39" i="6"/>
  <c r="AW40" i="6"/>
  <c r="AX40" i="6"/>
  <c r="AY40" i="6"/>
  <c r="AZ40" i="6"/>
  <c r="BA40" i="6"/>
  <c r="BB40" i="6"/>
  <c r="BC40" i="6"/>
  <c r="BE40" i="6"/>
  <c r="BF40" i="6"/>
  <c r="BG40" i="6"/>
  <c r="BI40" i="6"/>
  <c r="BJ40" i="6"/>
  <c r="BK40" i="6"/>
  <c r="AW41" i="6"/>
  <c r="AV40" i="6"/>
  <c r="AV39" i="6"/>
  <c r="AV38" i="6"/>
  <c r="AV37" i="6"/>
  <c r="L24" i="24"/>
  <c r="K24" i="24"/>
  <c r="J24" i="24"/>
  <c r="G24" i="24"/>
  <c r="F24" i="24"/>
  <c r="E24" i="24"/>
  <c r="D24" i="24"/>
  <c r="C24" i="24"/>
  <c r="G14" i="23"/>
  <c r="G15" i="23"/>
  <c r="G16" i="23"/>
  <c r="F17" i="23"/>
  <c r="X41" i="23"/>
  <c r="W41" i="23"/>
  <c r="V41" i="23"/>
  <c r="X39" i="23"/>
  <c r="W39" i="23"/>
  <c r="V39" i="23"/>
  <c r="X38" i="23"/>
  <c r="W38" i="23"/>
  <c r="V38" i="23"/>
  <c r="X37" i="23"/>
  <c r="W37" i="23"/>
  <c r="V37" i="23"/>
  <c r="Y36" i="23"/>
  <c r="Y35" i="23"/>
  <c r="Y34" i="23"/>
  <c r="L21" i="23"/>
  <c r="K21" i="23"/>
  <c r="L19" i="23"/>
  <c r="K19" i="23"/>
  <c r="L18" i="23"/>
  <c r="K18" i="23"/>
  <c r="L17" i="23"/>
  <c r="K17" i="23"/>
  <c r="M16" i="23"/>
  <c r="M15" i="23"/>
  <c r="M14" i="23"/>
  <c r="L41" i="23"/>
  <c r="K41" i="23"/>
  <c r="L39" i="23"/>
  <c r="K39" i="23"/>
  <c r="L38" i="23"/>
  <c r="K38" i="23"/>
  <c r="L37" i="23"/>
  <c r="K37" i="23"/>
  <c r="M36" i="23"/>
  <c r="M35" i="23"/>
  <c r="M34" i="23"/>
  <c r="J21" i="6" l="1"/>
  <c r="G21" i="6"/>
  <c r="K20" i="23"/>
  <c r="M19" i="23"/>
  <c r="L20" i="23"/>
  <c r="P21" i="6"/>
  <c r="I21" i="6"/>
  <c r="E21" i="6"/>
  <c r="D21" i="6"/>
  <c r="CK41" i="6"/>
  <c r="AO18" i="6"/>
  <c r="AG19" i="6"/>
  <c r="AG18" i="6"/>
  <c r="M21" i="6"/>
  <c r="AM21" i="6"/>
  <c r="AE21" i="6"/>
  <c r="AN21" i="6"/>
  <c r="AF21" i="6"/>
  <c r="Y21" i="6"/>
  <c r="AK20" i="6"/>
  <c r="AL21" i="6"/>
  <c r="AD21" i="6"/>
  <c r="AR21" i="6"/>
  <c r="U21" i="6"/>
  <c r="AK19" i="6"/>
  <c r="R21" i="6"/>
  <c r="AK18" i="6"/>
  <c r="AC21" i="6"/>
  <c r="H21" i="6"/>
  <c r="CC41" i="6"/>
  <c r="Q21" i="6"/>
  <c r="C21" i="6"/>
  <c r="AO20" i="6"/>
  <c r="AO19" i="6"/>
  <c r="AO21" i="6" s="1"/>
  <c r="AO17" i="6"/>
  <c r="N21" i="6"/>
  <c r="L21" i="6"/>
  <c r="BN41" i="6"/>
  <c r="BU41" i="6"/>
  <c r="BG41" i="6"/>
  <c r="AX41" i="6"/>
  <c r="BF41" i="6"/>
  <c r="BM41" i="6"/>
  <c r="AY41" i="6"/>
  <c r="BY41" i="6"/>
  <c r="BC41" i="6"/>
  <c r="CG41" i="6"/>
  <c r="BW41" i="6"/>
  <c r="BK41" i="6"/>
  <c r="BV41" i="6"/>
  <c r="CD41" i="6"/>
  <c r="BI41" i="6"/>
  <c r="BA41" i="6"/>
  <c r="BJ41" i="6"/>
  <c r="AZ41" i="6"/>
  <c r="CJ41" i="6"/>
  <c r="CB41" i="6"/>
  <c r="BT41" i="6"/>
  <c r="BB41" i="6"/>
  <c r="CF41" i="6"/>
  <c r="BX41" i="6"/>
  <c r="CH41" i="6"/>
  <c r="BZ41" i="6"/>
  <c r="J19" i="23"/>
  <c r="M41" i="23"/>
  <c r="W40" i="23"/>
  <c r="M21" i="23"/>
  <c r="X40" i="23"/>
  <c r="Y37" i="23"/>
  <c r="V40" i="23"/>
  <c r="Y41" i="23"/>
  <c r="Y38" i="23"/>
  <c r="Y39" i="23"/>
  <c r="K40" i="23"/>
  <c r="L40" i="23"/>
  <c r="M17" i="23"/>
  <c r="J21" i="23"/>
  <c r="J18" i="23"/>
  <c r="J17" i="23"/>
  <c r="M18" i="23"/>
  <c r="M38" i="23"/>
  <c r="M37" i="23"/>
  <c r="M39" i="23"/>
  <c r="M20" i="23" l="1"/>
  <c r="AG21" i="6"/>
  <c r="AK21" i="6"/>
  <c r="J20" i="23"/>
  <c r="Y40" i="23"/>
  <c r="M40" i="23"/>
  <c r="C40" i="6" l="1"/>
  <c r="C39" i="6"/>
  <c r="C38" i="6"/>
  <c r="C37" i="6"/>
  <c r="AR40" i="6"/>
  <c r="AR38" i="6"/>
  <c r="AR37" i="6"/>
  <c r="AO29" i="6"/>
  <c r="AO30" i="6"/>
  <c r="AO31" i="6"/>
  <c r="AO32" i="6"/>
  <c r="AO33" i="6"/>
  <c r="AO34" i="6"/>
  <c r="AO35" i="6"/>
  <c r="AO36" i="6"/>
  <c r="AO28" i="6"/>
  <c r="AO27" i="6"/>
  <c r="Z40" i="6"/>
  <c r="AA40" i="6"/>
  <c r="AB40" i="6"/>
  <c r="AC40" i="6"/>
  <c r="AD40" i="6"/>
  <c r="AE40" i="6"/>
  <c r="AF40" i="6"/>
  <c r="AH40" i="6"/>
  <c r="AI40" i="6"/>
  <c r="AJ40" i="6"/>
  <c r="AL40" i="6"/>
  <c r="AM40" i="6"/>
  <c r="AN40" i="6"/>
  <c r="AP40" i="6"/>
  <c r="AQ40" i="6"/>
  <c r="Y40" i="6"/>
  <c r="AR39" i="6"/>
  <c r="Z39" i="6"/>
  <c r="AA39" i="6"/>
  <c r="AB39" i="6"/>
  <c r="AC39" i="6"/>
  <c r="AD39" i="6"/>
  <c r="AE39" i="6"/>
  <c r="AF39" i="6"/>
  <c r="AH39" i="6"/>
  <c r="AI39" i="6"/>
  <c r="AJ39" i="6"/>
  <c r="AL39" i="6"/>
  <c r="AM39" i="6"/>
  <c r="AN39" i="6"/>
  <c r="AP39" i="6"/>
  <c r="AQ39" i="6"/>
  <c r="Y39" i="6"/>
  <c r="Z38" i="6"/>
  <c r="AA38" i="6"/>
  <c r="AB38" i="6"/>
  <c r="AC38" i="6"/>
  <c r="AD38" i="6"/>
  <c r="AE38" i="6"/>
  <c r="AF38" i="6"/>
  <c r="AH38" i="6"/>
  <c r="AI38" i="6"/>
  <c r="AJ38" i="6"/>
  <c r="AL38" i="6"/>
  <c r="AM38" i="6"/>
  <c r="AN38" i="6"/>
  <c r="AP38" i="6"/>
  <c r="AQ38" i="6"/>
  <c r="Y38" i="6"/>
  <c r="Z37" i="6"/>
  <c r="AA37" i="6"/>
  <c r="AB37" i="6"/>
  <c r="AC37" i="6"/>
  <c r="AD37" i="6"/>
  <c r="AE37" i="6"/>
  <c r="AF37" i="6"/>
  <c r="AH37" i="6"/>
  <c r="AI37" i="6"/>
  <c r="AJ37" i="6"/>
  <c r="AL37" i="6"/>
  <c r="AM37" i="6"/>
  <c r="AN37" i="6"/>
  <c r="AP37" i="6"/>
  <c r="AQ37" i="6"/>
  <c r="Y37" i="6"/>
  <c r="AK27" i="6"/>
  <c r="AK28" i="6"/>
  <c r="AK29" i="6"/>
  <c r="AK30" i="6"/>
  <c r="AK31" i="6"/>
  <c r="AG27" i="6"/>
  <c r="AG28" i="6"/>
  <c r="AG29" i="6"/>
  <c r="AG30" i="6"/>
  <c r="AG31" i="6"/>
  <c r="S27" i="6"/>
  <c r="S28" i="6"/>
  <c r="S29" i="6"/>
  <c r="S30" i="6"/>
  <c r="S31" i="6"/>
  <c r="O31" i="6"/>
  <c r="O30" i="6"/>
  <c r="O29" i="6"/>
  <c r="O28" i="6"/>
  <c r="O27" i="6"/>
  <c r="K29" i="6"/>
  <c r="K28" i="6"/>
  <c r="K27" i="6"/>
  <c r="C41" i="6" l="1"/>
  <c r="AO37" i="6"/>
  <c r="AO38" i="6"/>
  <c r="AO39" i="6"/>
  <c r="AO40" i="6"/>
  <c r="CI29" i="6" l="1"/>
  <c r="CI30" i="6"/>
  <c r="CI31" i="6"/>
  <c r="CI28" i="6"/>
  <c r="BL30" i="6"/>
  <c r="CI27" i="6"/>
  <c r="BL29" i="6"/>
  <c r="BL31" i="6"/>
  <c r="BL28" i="6"/>
  <c r="BL27" i="6"/>
  <c r="CE31" i="6"/>
  <c r="CA31" i="6"/>
  <c r="CE30" i="6"/>
  <c r="CA30" i="6"/>
  <c r="CE29" i="6"/>
  <c r="CA29" i="6"/>
  <c r="CE28" i="6"/>
  <c r="CA28" i="6"/>
  <c r="CE27" i="6"/>
  <c r="CA27" i="6"/>
  <c r="BH31" i="6"/>
  <c r="BD31" i="6"/>
  <c r="BH30" i="6"/>
  <c r="BD30" i="6"/>
  <c r="BH29" i="6"/>
  <c r="BD29" i="6"/>
  <c r="BH28" i="6"/>
  <c r="BD28" i="6"/>
  <c r="BH27" i="6"/>
  <c r="BD27" i="6"/>
  <c r="CI37" i="6" l="1"/>
  <c r="CI40" i="6"/>
  <c r="CI38" i="6"/>
  <c r="CI39" i="6"/>
  <c r="BD39" i="6"/>
  <c r="BD40" i="6"/>
  <c r="BD38" i="6"/>
  <c r="BD37" i="6"/>
  <c r="BH40" i="6"/>
  <c r="BH37" i="6"/>
  <c r="BH38" i="6"/>
  <c r="BH39" i="6"/>
  <c r="CA37" i="6"/>
  <c r="CA38" i="6"/>
  <c r="CA39" i="6"/>
  <c r="CA40" i="6"/>
  <c r="CE39" i="6"/>
  <c r="CE40" i="6"/>
  <c r="CE37" i="6"/>
  <c r="CE38" i="6"/>
  <c r="BL39" i="6"/>
  <c r="BL40" i="6"/>
  <c r="BL37" i="6"/>
  <c r="BL38" i="6"/>
  <c r="BO41" i="6"/>
  <c r="CL41" i="6"/>
  <c r="BS41" i="6"/>
  <c r="AV41" i="6"/>
  <c r="CA41" i="6" l="1"/>
  <c r="BH41" i="6"/>
  <c r="BL41" i="6"/>
  <c r="CE41" i="6"/>
  <c r="CI41" i="6"/>
  <c r="BD41" i="6"/>
  <c r="G13" i="25"/>
  <c r="E13" i="25"/>
  <c r="U13" i="24"/>
  <c r="T13" i="24"/>
  <c r="S13" i="24"/>
  <c r="R13" i="24"/>
  <c r="Q13" i="24"/>
  <c r="N13" i="24"/>
  <c r="M13" i="24"/>
  <c r="L13" i="24"/>
  <c r="K13" i="24"/>
  <c r="J13" i="24"/>
  <c r="D13" i="24"/>
  <c r="E13" i="24"/>
  <c r="F13" i="24"/>
  <c r="G13" i="24"/>
  <c r="C13" i="24"/>
  <c r="AB41" i="6" l="1"/>
  <c r="AP41" i="6" l="1"/>
  <c r="AQ41" i="6"/>
  <c r="S34" i="6" l="1"/>
  <c r="S35" i="6"/>
  <c r="S36" i="6"/>
  <c r="S33" i="6"/>
  <c r="S32" i="6"/>
  <c r="S8" i="6"/>
  <c r="S9" i="6"/>
  <c r="S10" i="6"/>
  <c r="S11" i="6"/>
  <c r="S37" i="6" l="1"/>
  <c r="S40" i="6"/>
  <c r="S38" i="6"/>
  <c r="S41" i="6" s="1"/>
  <c r="S39" i="6"/>
  <c r="S18" i="6"/>
  <c r="S17" i="6"/>
  <c r="S20" i="6"/>
  <c r="S19" i="6"/>
  <c r="S21" i="6" l="1"/>
  <c r="S35" i="23"/>
  <c r="S34" i="23"/>
  <c r="F21" i="23" l="1"/>
  <c r="E21" i="23"/>
  <c r="F19" i="23"/>
  <c r="E19" i="23"/>
  <c r="F18" i="23"/>
  <c r="E18" i="23"/>
  <c r="E17" i="23"/>
  <c r="E20" i="23" l="1"/>
  <c r="F20" i="23"/>
  <c r="G21" i="23"/>
  <c r="G18" i="23"/>
  <c r="G19" i="23"/>
  <c r="G17" i="23"/>
  <c r="G20" i="23" l="1"/>
  <c r="R41" i="23"/>
  <c r="Q41" i="23"/>
  <c r="R39" i="23"/>
  <c r="Q39" i="23"/>
  <c r="R38" i="23"/>
  <c r="Q38" i="23"/>
  <c r="R37" i="23"/>
  <c r="Q37" i="23"/>
  <c r="Q40" i="23" l="1"/>
  <c r="R40" i="23"/>
  <c r="S41" i="23"/>
  <c r="P39" i="23"/>
  <c r="P41" i="23"/>
  <c r="S38" i="23"/>
  <c r="P37" i="23"/>
  <c r="P38" i="23"/>
  <c r="S39" i="23"/>
  <c r="S37" i="23"/>
  <c r="P40" i="23" l="1"/>
  <c r="S40" i="23"/>
  <c r="V41" i="6" l="1"/>
  <c r="AR41" i="6"/>
  <c r="O32" i="6" l="1"/>
  <c r="AJ41" i="6" l="1"/>
  <c r="AD41" i="6"/>
  <c r="V21" i="6"/>
  <c r="Z41" i="6"/>
  <c r="AN41" i="6"/>
  <c r="AF41" i="6"/>
  <c r="AL41" i="6"/>
  <c r="Y41" i="6"/>
  <c r="AM41" i="6"/>
  <c r="AC41" i="6"/>
  <c r="AH41" i="6"/>
  <c r="AE41" i="6"/>
  <c r="AA41" i="6"/>
  <c r="AI41" i="6"/>
  <c r="AO41" i="6" l="1"/>
  <c r="O36" i="6" l="1"/>
  <c r="O35" i="6"/>
  <c r="O34" i="6"/>
  <c r="O33" i="6"/>
  <c r="AK36" i="6"/>
  <c r="AG36" i="6"/>
  <c r="AK35" i="6"/>
  <c r="AG35" i="6"/>
  <c r="AK34" i="6"/>
  <c r="AG34" i="6"/>
  <c r="AK33" i="6"/>
  <c r="AG33" i="6"/>
  <c r="AK32" i="6"/>
  <c r="AG32" i="6"/>
  <c r="O11" i="6"/>
  <c r="K11" i="6"/>
  <c r="O10" i="6"/>
  <c r="K10" i="6"/>
  <c r="O9" i="6"/>
  <c r="K9" i="6"/>
  <c r="O8" i="6"/>
  <c r="K8" i="6"/>
  <c r="O7" i="6"/>
  <c r="K7" i="6"/>
  <c r="O37" i="6" l="1"/>
  <c r="O39" i="6"/>
  <c r="O38" i="6"/>
  <c r="O41" i="6" s="1"/>
  <c r="O40" i="6"/>
  <c r="O17" i="6"/>
  <c r="O18" i="6"/>
  <c r="O19" i="6"/>
  <c r="O20" i="6"/>
  <c r="K17" i="6"/>
  <c r="K19" i="6"/>
  <c r="K18" i="6"/>
  <c r="K20" i="6"/>
  <c r="AK40" i="6"/>
  <c r="AK37" i="6"/>
  <c r="AK39" i="6"/>
  <c r="AK38" i="6"/>
  <c r="AG37" i="6"/>
  <c r="AG40" i="6"/>
  <c r="AG39" i="6"/>
  <c r="AG38" i="6"/>
  <c r="O21" i="6" l="1"/>
  <c r="K21" i="6"/>
  <c r="AK41" i="6"/>
  <c r="AG41" i="6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tc={6A0A4185-69FD-4B15-A930-73375FAD99BB}</author>
  </authors>
  <commentList>
    <comment ref="H31" authorId="0" shapeId="0" xr:uid="{6A0A4185-69FD-4B15-A930-73375FAD99BB}">
      <text>
        <t>[Comentario encadenado]
Su versión de Excel le permite leer este comentario encadenado; sin embargo, las ediciones que se apliquen se quitarán si el archivo se abre en una versión más reciente de Excel. Más información: https://go.microsoft.com/fwlink/?linkid=870924
Comentario:
    Unicamente declaran que son hipoalergénicos, más no vienen textualmete: Manzanilla, Aloe , Vitamina E.</t>
      </text>
    </comment>
  </commentList>
</comments>
</file>

<file path=xl/sharedStrings.xml><?xml version="1.0" encoding="utf-8"?>
<sst xmlns="http://schemas.openxmlformats.org/spreadsheetml/2006/main" count="1068" uniqueCount="323">
  <si>
    <t xml:space="preserve">Capacidad de Absorción Total </t>
  </si>
  <si>
    <t xml:space="preserve">Capacidad de Retención Total </t>
  </si>
  <si>
    <t>Peso Total</t>
  </si>
  <si>
    <t>Regreso de Humedad 1</t>
  </si>
  <si>
    <t>Regreso de Humedad 2</t>
  </si>
  <si>
    <t>Regreso de Humedad 3</t>
  </si>
  <si>
    <t xml:space="preserve">Regreso de Humedad Total </t>
  </si>
  <si>
    <t>Tiempo de Paso 1</t>
  </si>
  <si>
    <t>Tiempo de Paso 2</t>
  </si>
  <si>
    <t>Tiempo de Paso 3</t>
  </si>
  <si>
    <t xml:space="preserve">Tiempo  Total </t>
  </si>
  <si>
    <t>Std. Dev.</t>
  </si>
  <si>
    <t>Distribución Liquido  %</t>
  </si>
  <si>
    <t>Distribución Liquido 3</t>
  </si>
  <si>
    <t>Distribución Liquido 2</t>
  </si>
  <si>
    <t>Distribución Liquido 1</t>
  </si>
  <si>
    <t>Rango</t>
  </si>
  <si>
    <t>Máx</t>
  </si>
  <si>
    <t>Mín</t>
  </si>
  <si>
    <t>Peso Promedio</t>
  </si>
  <si>
    <t>Unidades</t>
  </si>
  <si>
    <t>-</t>
  </si>
  <si>
    <t>g</t>
  </si>
  <si>
    <t>seg</t>
  </si>
  <si>
    <t>%</t>
  </si>
  <si>
    <t>mm</t>
  </si>
  <si>
    <t xml:space="preserve">Atributos </t>
  </si>
  <si>
    <t xml:space="preserve">Backsheet Laminado </t>
  </si>
  <si>
    <t xml:space="preserve">Tipo de Corte Backsheet </t>
  </si>
  <si>
    <t>Tipo de cubierta</t>
  </si>
  <si>
    <t xml:space="preserve">Protección para la piel </t>
  </si>
  <si>
    <t>Barrera</t>
  </si>
  <si>
    <t>Presencia de Frontal Panel</t>
  </si>
  <si>
    <t>Tipo de Back Panel</t>
  </si>
  <si>
    <t>Tipo corte de Pad</t>
  </si>
  <si>
    <t>Aroma</t>
  </si>
  <si>
    <t xml:space="preserve">Rango en Kilos </t>
  </si>
  <si>
    <t>Cantidad de Piezas (Paquete)</t>
  </si>
  <si>
    <t>Fabricante</t>
  </si>
  <si>
    <t>Largo CINTA FRONTAL</t>
  </si>
  <si>
    <t>Ancho CINTA FRONTAL</t>
  </si>
  <si>
    <t>Largo Total PAÑAL</t>
  </si>
  <si>
    <t>Ancho PAÑAL</t>
  </si>
  <si>
    <t>Largo Rectangular PAD</t>
  </si>
  <si>
    <t>Traslape de Envoltura</t>
  </si>
  <si>
    <t>Ancho del Polietileno Impreso</t>
  </si>
  <si>
    <t xml:space="preserve">Ancho del No Tejido Fóbico </t>
  </si>
  <si>
    <t>PANEL</t>
  </si>
  <si>
    <t>Posicion de Frontal Panel al corte inicial del pañal</t>
  </si>
  <si>
    <t>Largo Back Panel</t>
  </si>
  <si>
    <t xml:space="preserve">Ancho Back Panel </t>
  </si>
  <si>
    <t>Anclaje de Back Panel en NT</t>
  </si>
  <si>
    <t>Pocisión de Back Panel a corte final del pañal</t>
  </si>
  <si>
    <t>Back panel + Mini tape</t>
  </si>
  <si>
    <t>Ancho CINTA LATERAL</t>
  </si>
  <si>
    <t>Ancho HOOK</t>
  </si>
  <si>
    <t>BARRERAS</t>
  </si>
  <si>
    <t xml:space="preserve">Ancho BARRERA </t>
  </si>
  <si>
    <t>ENTREPIERNA</t>
  </si>
  <si>
    <t xml:space="preserve">Largo CINTURA ELASTICA </t>
  </si>
  <si>
    <t>Ancho CINT ELASTICA (Estirada)</t>
  </si>
  <si>
    <t>SUBCAPA</t>
  </si>
  <si>
    <t>Largo SUBCAPA</t>
  </si>
  <si>
    <t>Ancho SUBCAPA</t>
  </si>
  <si>
    <t>Posicion SUBCAPA a borde inicial del PAD</t>
  </si>
  <si>
    <t>Largo INDICADOR HUMEDAD</t>
  </si>
  <si>
    <t>Tipo de Cinta lateral</t>
  </si>
  <si>
    <t>Indicador de Humedad</t>
  </si>
  <si>
    <t xml:space="preserve">Elástico en Cintura </t>
  </si>
  <si>
    <t>Largo de Frontal Panel</t>
  </si>
  <si>
    <t>Ancho de Frontal Panel</t>
  </si>
  <si>
    <t>LAMINADO</t>
  </si>
  <si>
    <t>ESTRUCTURA</t>
  </si>
  <si>
    <t>Ancho Rectangular PAD (Cintura)</t>
  </si>
  <si>
    <t>Ancho Rectangular PAD (Centro)</t>
  </si>
  <si>
    <t>Ancho Rectangular PAD (Cinta Frontal)</t>
  </si>
  <si>
    <t>Distancia PAD con respecto a corte inicial del PAÑAL</t>
  </si>
  <si>
    <t>Largo Envoltura</t>
  </si>
  <si>
    <t>Ancho Envoltura</t>
  </si>
  <si>
    <t>Ancho PAÑAL en entrepierna</t>
  </si>
  <si>
    <t>CINTA FRONTAL</t>
  </si>
  <si>
    <t>Distancia CINTA FRONTAL con respecto a corte inicial del PAÑAL</t>
  </si>
  <si>
    <t>BACK PANEL</t>
  </si>
  <si>
    <t xml:space="preserve">CINTAS LATERALES                                                                             </t>
  </si>
  <si>
    <t>Largo CINTA LATERAL (Dimensión en área de anclaje)</t>
  </si>
  <si>
    <t>Largo CINTA LATERAL (Dimensión en el punto más largo en la zona de la hook)</t>
  </si>
  <si>
    <t>Largo HOOK</t>
  </si>
  <si>
    <t>Anclaje CINTA LATERAL en CLOTHLIKE</t>
  </si>
  <si>
    <t>Cantidad LICRAS en BARRERA</t>
  </si>
  <si>
    <t xml:space="preserve">Altura BARRERA </t>
  </si>
  <si>
    <t>Ancho doblez de BARRERA sobre LICRA</t>
  </si>
  <si>
    <t>Cantidad LICRAS en entrepierna</t>
  </si>
  <si>
    <t>CINTURA ELASTICA</t>
  </si>
  <si>
    <t>INDICADOR</t>
  </si>
  <si>
    <t>Largo doblez del pañal</t>
  </si>
  <si>
    <t>No</t>
  </si>
  <si>
    <t>Si</t>
  </si>
  <si>
    <t>Blanca</t>
  </si>
  <si>
    <t>Polietileno impreso</t>
  </si>
  <si>
    <t>Anatómico</t>
  </si>
  <si>
    <t>Anclaje de Frontal Panel en NT</t>
  </si>
  <si>
    <t xml:space="preserve"> -</t>
  </si>
  <si>
    <t>CINTURA MÁXIMA</t>
  </si>
  <si>
    <t>Cintura Mínima</t>
  </si>
  <si>
    <t xml:space="preserve">Largo Hook-Hook </t>
  </si>
  <si>
    <t>Ancho  C. Frontal</t>
  </si>
  <si>
    <t>Cintura Máxima</t>
  </si>
  <si>
    <t>Prom.</t>
  </si>
  <si>
    <t xml:space="preserve">Mín </t>
  </si>
  <si>
    <t>Desv. Std</t>
  </si>
  <si>
    <t>Peso Pañal</t>
  </si>
  <si>
    <t>Densidad</t>
  </si>
  <si>
    <t>*</t>
  </si>
  <si>
    <t>** Datos no proporcionados</t>
  </si>
  <si>
    <t>Prom</t>
  </si>
  <si>
    <t>Licencia</t>
  </si>
  <si>
    <t>NA</t>
  </si>
  <si>
    <t>Lote / referencia</t>
  </si>
  <si>
    <t xml:space="preserve">Densidad </t>
  </si>
  <si>
    <t>g/cm3</t>
  </si>
  <si>
    <t>* El dato no aparece en el producto</t>
  </si>
  <si>
    <t>Pesos de chasis</t>
  </si>
  <si>
    <t>Peso del chasis</t>
  </si>
  <si>
    <t>MARCA</t>
  </si>
  <si>
    <t>POLIETILENO</t>
  </si>
  <si>
    <t>FOBICO</t>
  </si>
  <si>
    <t>FILICO</t>
  </si>
  <si>
    <t>BARRERA</t>
  </si>
  <si>
    <t xml:space="preserve">Promedio </t>
  </si>
  <si>
    <t>CALIBRE DE LA BOLSA</t>
  </si>
  <si>
    <t>U.M</t>
  </si>
  <si>
    <t xml:space="preserve">Milésimas de pulgada </t>
  </si>
  <si>
    <t>Tela</t>
  </si>
  <si>
    <t>Recto</t>
  </si>
  <si>
    <t xml:space="preserve">Hecho en </t>
  </si>
  <si>
    <t>México</t>
  </si>
  <si>
    <t>kg</t>
  </si>
  <si>
    <t xml:space="preserve">Precio </t>
  </si>
  <si>
    <t>**</t>
  </si>
  <si>
    <t xml:space="preserve">U.M </t>
  </si>
  <si>
    <t xml:space="preserve">GRAMAJES DE MATERIALES </t>
  </si>
  <si>
    <t>G</t>
  </si>
  <si>
    <t>Manzanilla, Aloe y Vitamina E</t>
  </si>
  <si>
    <t>Elástica</t>
  </si>
  <si>
    <t>Ancho pestaña</t>
  </si>
  <si>
    <t xml:space="preserve">Posición Cinta Lateral a corte final del pañal </t>
  </si>
  <si>
    <t>DATOS DE FUNCIONALIDAD</t>
  </si>
  <si>
    <t>DISEÑO DEL PAÑAL</t>
  </si>
  <si>
    <t>LABORATORIO DE INVESTIGACIÓN Y DESARROLLO</t>
  </si>
  <si>
    <t>Envoltura de colchón</t>
  </si>
  <si>
    <t xml:space="preserve">Fecha de caducidad </t>
  </si>
  <si>
    <t xml:space="preserve">Capacidad de absorción total </t>
  </si>
  <si>
    <t>Peso total</t>
  </si>
  <si>
    <t>Capacidad de retencion total</t>
  </si>
  <si>
    <t>Regreso de humedad</t>
  </si>
  <si>
    <t>Velocidad de absorción</t>
  </si>
  <si>
    <t>Distribución liquido</t>
  </si>
  <si>
    <t>Cintura mínima</t>
  </si>
  <si>
    <t>Cintura máxima</t>
  </si>
  <si>
    <t xml:space="preserve">SOFT TAILS </t>
  </si>
  <si>
    <t>GRANDE</t>
  </si>
  <si>
    <t>SMILE UP</t>
  </si>
  <si>
    <t>L101034K53</t>
  </si>
  <si>
    <t>SOFT TAILS</t>
  </si>
  <si>
    <t xml:space="preserve">SMILE UP </t>
  </si>
  <si>
    <t xml:space="preserve">Control </t>
  </si>
  <si>
    <t>Lote: L101034K53</t>
  </si>
  <si>
    <t xml:space="preserve">TINY MAXI </t>
  </si>
  <si>
    <t>BEBIN SUPER FLEXISEC</t>
  </si>
  <si>
    <t xml:space="preserve">DANDY </t>
  </si>
  <si>
    <t>DANDY</t>
  </si>
  <si>
    <t>Chico</t>
  </si>
  <si>
    <t>Lote: -------------------</t>
  </si>
  <si>
    <t xml:space="preserve">CONTROL DE CAMBIOS </t>
  </si>
  <si>
    <t xml:space="preserve">Revisión </t>
  </si>
  <si>
    <t xml:space="preserve">Fecha </t>
  </si>
  <si>
    <t xml:space="preserve">Motivo </t>
  </si>
  <si>
    <t>REV 00</t>
  </si>
  <si>
    <t xml:space="preserve">Primera edición </t>
  </si>
  <si>
    <t>suma(</t>
  </si>
  <si>
    <t>)</t>
  </si>
  <si>
    <t>Muestra</t>
  </si>
  <si>
    <t>Sheer cinta Loop</t>
  </si>
  <si>
    <t xml:space="preserve">Lado Op. </t>
  </si>
  <si>
    <t xml:space="preserve">Lado Maq. </t>
  </si>
  <si>
    <t>Promedio</t>
  </si>
  <si>
    <t>L:   -------------------------------</t>
  </si>
  <si>
    <t>Lote: 6 21 156 19:17:07</t>
  </si>
  <si>
    <t>DANDY "CH"</t>
  </si>
  <si>
    <t>* Backpanel: Maquinsa</t>
  </si>
  <si>
    <t>BEBIN SUPER FLEXISEC "G"</t>
  </si>
  <si>
    <t>SOFT TAILS "G"</t>
  </si>
  <si>
    <t>SMILE UP "G"</t>
  </si>
  <si>
    <t>TINY MAXI  "G"</t>
  </si>
  <si>
    <t>Peel´s cinta Hook &amp; Loop</t>
  </si>
  <si>
    <t>PEEL AND SHEER DE CINTA HOOK &amp; LOOP</t>
  </si>
  <si>
    <t>CINTURAS MÍNIMAS Y MÁXIMAS (Nuevo método en C. Mínima)</t>
  </si>
  <si>
    <t>Prom. final</t>
  </si>
  <si>
    <t>Lado Izq.</t>
  </si>
  <si>
    <t>Lado Der.</t>
  </si>
  <si>
    <t>Marca</t>
  </si>
  <si>
    <t>Peel´s cinta Hook&amp;Loop</t>
  </si>
  <si>
    <t>Talla</t>
  </si>
  <si>
    <t xml:space="preserve">Bebin Super Flexisec </t>
  </si>
  <si>
    <t>Dandy</t>
  </si>
  <si>
    <t>Tiny Maxi</t>
  </si>
  <si>
    <t>Soft Tails</t>
  </si>
  <si>
    <t>Smile Up</t>
  </si>
  <si>
    <t>0.500 - NA</t>
  </si>
  <si>
    <t>3.00 - 5.00</t>
  </si>
  <si>
    <t xml:space="preserve">Espec. </t>
  </si>
  <si>
    <t>Kgf</t>
  </si>
  <si>
    <t>CARRIER</t>
  </si>
  <si>
    <t xml:space="preserve">* Sustituyen la subcapa por un carrier color azul </t>
  </si>
  <si>
    <t xml:space="preserve">10.0 - 14.0 </t>
  </si>
  <si>
    <t xml:space="preserve">  12.0 - 14.0</t>
  </si>
  <si>
    <t xml:space="preserve"> 10.50 - 13.50</t>
  </si>
  <si>
    <t xml:space="preserve">45.0 - 55.0 </t>
  </si>
  <si>
    <r>
      <t xml:space="preserve"> g/m</t>
    </r>
    <r>
      <rPr>
        <b/>
        <vertAlign val="superscript"/>
        <sz val="14"/>
        <color theme="1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/>
    </r>
  </si>
  <si>
    <t>11.0 - 15.0</t>
  </si>
  <si>
    <r>
      <t xml:space="preserve">SUBCAPA o  </t>
    </r>
    <r>
      <rPr>
        <b/>
        <sz val="12"/>
        <color theme="0"/>
        <rFont val="Aharoni"/>
      </rPr>
      <t>CARRIER</t>
    </r>
  </si>
  <si>
    <t>Espec.</t>
  </si>
  <si>
    <t xml:space="preserve">1.60 - 2.00 </t>
  </si>
  <si>
    <t>DISTRIBUCIÓN  DE SAP</t>
  </si>
  <si>
    <t>* Barreras: Blancas</t>
  </si>
  <si>
    <t>* Subcapa: Verde (Tela)</t>
  </si>
  <si>
    <t>* Frontal panel: Si</t>
  </si>
  <si>
    <t>*Backpanel: Elástico (Tipo Mondi)</t>
  </si>
  <si>
    <t>*Cinta lateral: Rígida</t>
  </si>
  <si>
    <t>* Indicador humedad: NA</t>
  </si>
  <si>
    <t>* Elastico en cintura: NA</t>
  </si>
  <si>
    <t>* Aroma: No</t>
  </si>
  <si>
    <t>* Elastico en cintura: Fluted</t>
  </si>
  <si>
    <t xml:space="preserve">* Subcapa: NA    * Carrier: Azul  </t>
  </si>
  <si>
    <t>* Frontal panel: NA</t>
  </si>
  <si>
    <t>*Backpanel: Mixto</t>
  </si>
  <si>
    <t>* Aroma: Si</t>
  </si>
  <si>
    <t>* Elastico en cintura: Foam</t>
  </si>
  <si>
    <t>* Barreras: Azules</t>
  </si>
  <si>
    <t>* Subcapa: Blanca</t>
  </si>
  <si>
    <t>*Backpanel: NA</t>
  </si>
  <si>
    <t>Talla: GRANDE</t>
  </si>
  <si>
    <t>*Backpanel: Elástico (Maquinsa)</t>
  </si>
  <si>
    <t>* Indicador humedad: Si</t>
  </si>
  <si>
    <t>*Cinta lateral: Elástica</t>
  </si>
  <si>
    <t>*Aroma: Si</t>
  </si>
  <si>
    <t xml:space="preserve">ANÁLISIS DE BACKPANEL </t>
  </si>
  <si>
    <t>Probeta (2.5 x 9 cm)</t>
  </si>
  <si>
    <r>
      <t xml:space="preserve">Completo </t>
    </r>
    <r>
      <rPr>
        <b/>
        <sz val="9"/>
        <color theme="0"/>
        <rFont val="Calibri"/>
        <family val="2"/>
        <scheme val="minor"/>
      </rPr>
      <t>(Sin probeta)</t>
    </r>
  </si>
  <si>
    <t>Prom. Final</t>
  </si>
  <si>
    <t xml:space="preserve">Marca </t>
  </si>
  <si>
    <t>Probeta</t>
  </si>
  <si>
    <t xml:space="preserve">Completo </t>
  </si>
  <si>
    <t>Lado Izquierdo (Kgf)</t>
  </si>
  <si>
    <t>Lado Derecho (Kgf)</t>
  </si>
  <si>
    <t xml:space="preserve">Dandy </t>
  </si>
  <si>
    <t>kgf</t>
  </si>
  <si>
    <t xml:space="preserve">Tiny Maxi </t>
  </si>
  <si>
    <t>* Backpanel: Tipo Mondi</t>
  </si>
  <si>
    <t>* Backpanel: Mixto (Elástico tipo: Mondi)</t>
  </si>
  <si>
    <t>*Backpanel : Maquinsa</t>
  </si>
  <si>
    <t xml:space="preserve">RESULTADOS DE BACKPANEL </t>
  </si>
  <si>
    <t>* Aún no se cuenta con especificación.</t>
  </si>
  <si>
    <t>Lote:  5 21 196 16:04:20</t>
  </si>
  <si>
    <t xml:space="preserve">Verde </t>
  </si>
  <si>
    <t xml:space="preserve">Forma de backpanel </t>
  </si>
  <si>
    <t>Color de subcapa</t>
  </si>
  <si>
    <t>Tipo de subcapa</t>
  </si>
  <si>
    <t>Linea</t>
  </si>
  <si>
    <t>Fluted</t>
  </si>
  <si>
    <t>Lambi S.A de C.V</t>
  </si>
  <si>
    <t>Slogan</t>
  </si>
  <si>
    <t>Cualidades declaradas en empaque</t>
  </si>
  <si>
    <t>"Bebés sonrientes, mamás inteligentes"</t>
  </si>
  <si>
    <t>Nuevo sistema flexisec con cintas elásticas. Mayor absorción. Mayor comodidad. Cambiometro. Tecnologia maxigel. Hipoalergenicos. Unisex</t>
  </si>
  <si>
    <t>Verde</t>
  </si>
  <si>
    <t>Elastico</t>
  </si>
  <si>
    <t>Trapecio</t>
  </si>
  <si>
    <t>Rigida</t>
  </si>
  <si>
    <t>Anatomico</t>
  </si>
  <si>
    <t xml:space="preserve">0 - 5 </t>
  </si>
  <si>
    <t>USA</t>
  </si>
  <si>
    <t>International Consumer Products</t>
  </si>
  <si>
    <t xml:space="preserve">Distribuye </t>
  </si>
  <si>
    <t>" A handy part of your life"</t>
  </si>
  <si>
    <t>RECIEN NACIDO</t>
  </si>
  <si>
    <t>DANDY (Talla: 2)</t>
  </si>
  <si>
    <t>Menos de 4</t>
  </si>
  <si>
    <t>Completo- Tissue</t>
  </si>
  <si>
    <t>Completo- NT</t>
  </si>
  <si>
    <t>Completa- Tissue</t>
  </si>
  <si>
    <t>Marca impresa en pañal</t>
  </si>
  <si>
    <t>Rígida</t>
  </si>
  <si>
    <t>Liinea</t>
  </si>
  <si>
    <t>9 - 13</t>
  </si>
  <si>
    <t>" La estrellita d tu bebé "</t>
  </si>
  <si>
    <t>Cuida y protege la piel de tu bebe.  Máxima absorción. Cintura elástica. Cintas tipo tela. Barreras antiescurriemiento. Cambiometro. Hipoalergenicos.</t>
  </si>
  <si>
    <t>Elástico</t>
  </si>
  <si>
    <t>Rectangular</t>
  </si>
  <si>
    <t>" Bebés sonrientes, mamás inteligentes "</t>
  </si>
  <si>
    <t>Nuevo sistema flexisec con cintas elásticas.  Mejor absorción. Mayor comodidad. Tecnoligia maxigel. . Cambiometro. Hipoalergenicos.</t>
  </si>
  <si>
    <t>Completa -NT</t>
  </si>
  <si>
    <t>Mixto</t>
  </si>
  <si>
    <t xml:space="preserve">Rectangular </t>
  </si>
  <si>
    <t xml:space="preserve">Azul </t>
  </si>
  <si>
    <t>Carrier</t>
  </si>
  <si>
    <t>Absormex CMPC Tissue S.A de C.V</t>
  </si>
  <si>
    <t xml:space="preserve">Elástico en cintura. Oreja super elástica. Barreras antiescurrimiento. Aroma relajante. Con centro super absorbente. </t>
  </si>
  <si>
    <t>Polietileno blanco con frontal impresa</t>
  </si>
  <si>
    <t>Cinta Frontal</t>
  </si>
  <si>
    <t>Manzanilla, Aloe vera, Vitamina E</t>
  </si>
  <si>
    <t>Azul</t>
  </si>
  <si>
    <t>Foam</t>
  </si>
  <si>
    <t>Servicios en Puertos y Terminales S.A de C.V</t>
  </si>
  <si>
    <t>Comodidad y movimiento. Tu bebé protegido. Piel seca y sana. Cintas con microganchos. Barreras antiescurrimientos.  Manzanillia, Aloe vera y Vitamina E. Absorbente nucleo con gel.</t>
  </si>
  <si>
    <t xml:space="preserve">L:  </t>
  </si>
  <si>
    <t>RN</t>
  </si>
  <si>
    <t>BEBIN SUPER FLEXISEC " RN"</t>
  </si>
  <si>
    <t>Talla: RECIEN NACIDO</t>
  </si>
  <si>
    <t xml:space="preserve">MARCA </t>
  </si>
  <si>
    <t xml:space="preserve">TALLA </t>
  </si>
  <si>
    <t xml:space="preserve">CINTURA MINIMA </t>
  </si>
  <si>
    <t xml:space="preserve">CINTURA MÁXIMA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</si>
</sst>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4" formatCode="_-&quot;$&quot;* #,##0.00_-;\-&quot;$&quot;* #,##0.00_-;_-&quot;$&quot;* &quot;-&quot;??_-;_-@_-"/>
    <numFmt numFmtId="43" formatCode="_-* #,##0.00_-;\-* #,##0.00_-;_-* &quot;-&quot;??_-;_-@_-"/>
    <numFmt numFmtId="164" formatCode="_-[$€-2]* #,##0.00_-;\-[$€-2]* #,##0.00_-;_-[$€-2]* &quot;-&quot;??_-"/>
    <numFmt numFmtId="165" formatCode="_-&quot;$&quot;\ * #,##0.00_-;\-&quot;$&quot;\ * #,##0.00_-;_-&quot;$&quot;\ * &quot;-&quot;??_-;_-@_-"/>
    <numFmt numFmtId="166" formatCode="0.0"/>
    <numFmt numFmtId="167" formatCode="0.000"/>
  </numFmts>
  <fonts count="88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0"/>
      <name val="Arial"/>
      <family val="2"/>
    </font>
    <font>
      <sz val="12"/>
      <color theme="1"/>
      <name val="Calibri"/>
      <family val="2"/>
      <scheme val="minor"/>
    </font>
    <font>
      <b/>
      <sz val="14"/>
      <color rgb="FF002060"/>
      <name val="Arial"/>
      <family val="2"/>
    </font>
    <font>
      <sz val="14"/>
      <color rgb="FF002060"/>
      <name val="Franklin Gothic Book"/>
      <family val="2"/>
    </font>
    <font>
      <sz val="11"/>
      <color theme="1"/>
      <name val="Franklin Gothic Book"/>
      <family val="2"/>
    </font>
    <font>
      <b/>
      <sz val="16"/>
      <color rgb="FF000000"/>
      <name val="Franklin Gothic Book"/>
      <family val="2"/>
    </font>
    <font>
      <b/>
      <sz val="11"/>
      <color rgb="FFFFFFFF"/>
      <name val="Franklin Gothic Book"/>
      <family val="2"/>
    </font>
    <font>
      <sz val="8"/>
      <name val="Calibri"/>
      <family val="2"/>
      <scheme val="minor"/>
    </font>
    <font>
      <sz val="14"/>
      <color rgb="FF002060"/>
      <name val="Arial"/>
      <family val="2"/>
    </font>
    <font>
      <sz val="12"/>
      <color theme="1"/>
      <name val="Arial"/>
      <family val="2"/>
    </font>
    <font>
      <b/>
      <sz val="14"/>
      <color theme="0"/>
      <name val="Arial"/>
      <family val="2"/>
    </font>
    <font>
      <sz val="14"/>
      <color theme="1"/>
      <name val="Arial"/>
      <family val="2"/>
    </font>
    <font>
      <b/>
      <sz val="11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1"/>
      <color rgb="FF008000"/>
      <name val="Calibri"/>
      <family val="2"/>
      <scheme val="minor"/>
    </font>
    <font>
      <b/>
      <sz val="14"/>
      <color rgb="FF002060"/>
      <name val="Arial "/>
    </font>
    <font>
      <sz val="14"/>
      <color theme="3" tint="-0.499984740745262"/>
      <name val="Arial"/>
      <family val="2"/>
    </font>
    <font>
      <sz val="14"/>
      <color theme="4" tint="-0.499984740745262"/>
      <name val="Arial"/>
      <family val="2"/>
    </font>
    <font>
      <sz val="12"/>
      <color rgb="FF002060"/>
      <name val="Arial "/>
    </font>
    <font>
      <sz val="8"/>
      <color theme="1"/>
      <name val="Calibri"/>
      <family val="2"/>
      <scheme val="minor"/>
    </font>
    <font>
      <sz val="8"/>
      <color theme="1"/>
      <name val="Franklin Gothic Book"/>
      <family val="2"/>
    </font>
    <font>
      <sz val="8"/>
      <color rgb="FF002060"/>
      <name val="Arial"/>
      <family val="2"/>
    </font>
    <font>
      <sz val="8"/>
      <color theme="1"/>
      <name val="Arial"/>
      <family val="2"/>
    </font>
    <font>
      <b/>
      <sz val="8"/>
      <color theme="1"/>
      <name val="Franklin Gothic Book"/>
      <family val="2"/>
    </font>
    <font>
      <b/>
      <sz val="12"/>
      <color rgb="FF002060"/>
      <name val="Arial "/>
    </font>
    <font>
      <b/>
      <sz val="18"/>
      <color theme="1"/>
      <name val="Arial "/>
    </font>
    <font>
      <sz val="18"/>
      <name val="Arial "/>
    </font>
    <font>
      <b/>
      <sz val="18"/>
      <color theme="0"/>
      <name val="Arial "/>
    </font>
    <font>
      <b/>
      <sz val="18"/>
      <color rgb="FF002060"/>
      <name val="Arial "/>
    </font>
    <font>
      <sz val="18"/>
      <color rgb="FF002060"/>
      <name val="Arial "/>
    </font>
    <font>
      <b/>
      <sz val="14"/>
      <color theme="0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8"/>
      <color theme="0"/>
      <name val="Calibri"/>
      <family val="2"/>
      <scheme val="minor"/>
    </font>
    <font>
      <sz val="13"/>
      <color theme="1"/>
      <name val="Aharoni"/>
    </font>
    <font>
      <b/>
      <sz val="13"/>
      <color theme="0"/>
      <name val="Aharoni"/>
    </font>
    <font>
      <b/>
      <sz val="10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  <font>
      <b/>
      <sz val="13"/>
      <color theme="0"/>
      <name val="Aharoni"/>
    </font>
    <font>
      <b/>
      <sz val="22"/>
      <name val="Arial "/>
    </font>
    <font>
      <b/>
      <sz val="14"/>
      <name val="Arial Black"/>
      <family val="2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3"/>
      <color theme="0"/>
      <name val="Calibri"/>
      <family val="2"/>
      <scheme val="minor"/>
    </font>
    <font>
      <sz val="13"/>
      <color theme="1"/>
      <name val="Calibri"/>
      <family val="2"/>
      <scheme val="minor"/>
    </font>
    <font>
      <b/>
      <vertAlign val="superscript"/>
      <sz val="14"/>
      <color theme="1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20"/>
      <color theme="0"/>
      <name val="Calibri"/>
      <family val="2"/>
      <scheme val="minor"/>
    </font>
    <font>
      <b/>
      <sz val="24"/>
      <color theme="0"/>
      <name val="Arial "/>
    </font>
    <font>
      <b/>
      <sz val="22"/>
      <color rgb="FF002060"/>
      <name val="Arial "/>
    </font>
    <font>
      <b/>
      <sz val="12"/>
      <color rgb="FF002060"/>
      <name val="Arial"/>
      <family val="2"/>
    </font>
    <font>
      <b/>
      <sz val="26"/>
      <color rgb="FF002060"/>
      <name val="Arial Black"/>
      <family val="2"/>
    </font>
    <font>
      <b/>
      <sz val="22"/>
      <color rgb="FF002060"/>
      <name val="Cambria"/>
      <family val="1"/>
    </font>
    <font>
      <b/>
      <sz val="20"/>
      <color rgb="FF002060"/>
      <name val="Franklin Gothic Book"/>
      <family val="2"/>
    </font>
    <font>
      <b/>
      <sz val="18"/>
      <color rgb="FF002060"/>
      <name val="Arial Black"/>
      <family val="2"/>
    </font>
    <font>
      <sz val="12"/>
      <color rgb="FF002060"/>
      <name val="Franklin Gothic Book"/>
      <family val="2"/>
    </font>
    <font>
      <b/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4"/>
      <color theme="3"/>
      <name val="Franklin Gothic Book"/>
      <family val="2"/>
    </font>
    <font>
      <b/>
      <sz val="14"/>
      <color theme="0"/>
      <name val="Franklin Gothic Book"/>
      <family val="2"/>
    </font>
    <font>
      <b/>
      <sz val="12"/>
      <color rgb="FF002060"/>
      <name val="Abadi"/>
      <family val="2"/>
    </font>
    <font>
      <sz val="11"/>
      <color rgb="FF002060"/>
      <name val="Franklin Gothic Book"/>
      <family val="2"/>
    </font>
    <font>
      <b/>
      <sz val="11"/>
      <color theme="3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1"/>
      <color rgb="FF000000"/>
      <name val="Calibri"/>
      <family val="2"/>
      <scheme val="minor"/>
    </font>
    <font>
      <b/>
      <sz val="14"/>
      <color rgb="FFF2F2F2"/>
      <name val="Calibri"/>
      <family val="2"/>
      <scheme val="minor"/>
    </font>
    <font>
      <b/>
      <sz val="12"/>
      <color rgb="FFF2F2F2"/>
      <name val="Calibri"/>
      <family val="2"/>
      <scheme val="minor"/>
    </font>
    <font>
      <b/>
      <sz val="10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12"/>
      <color rgb="FF000000"/>
      <name val="Calibri"/>
      <family val="2"/>
      <scheme val="minor"/>
    </font>
    <font>
      <b/>
      <sz val="12"/>
      <color rgb="FFFFC000"/>
      <name val="Calibri"/>
      <family val="2"/>
      <scheme val="minor"/>
    </font>
    <font>
      <b/>
      <sz val="12"/>
      <color rgb="FF00B050"/>
      <name val="Calibri"/>
      <family val="2"/>
      <scheme val="minor"/>
    </font>
    <font>
      <b/>
      <sz val="12"/>
      <color rgb="FF000000"/>
      <name val="Calibri"/>
      <family val="2"/>
      <scheme val="minor"/>
    </font>
    <font>
      <b/>
      <sz val="12"/>
      <color theme="0"/>
      <name val="Aharoni"/>
    </font>
    <font>
      <b/>
      <sz val="9"/>
      <color theme="0"/>
      <name val="Calibri"/>
      <family val="2"/>
      <scheme val="minor"/>
    </font>
    <font>
      <sz val="14"/>
      <color theme="1"/>
      <name val="Arial Black"/>
      <family val="2"/>
    </font>
    <font>
      <b/>
      <sz val="20"/>
      <color theme="0"/>
      <name val="Franklin Gothic Book"/>
      <family val="2"/>
    </font>
    <font>
      <b/>
      <sz val="16"/>
      <color theme="0"/>
      <name val="Franklin Gothic Book"/>
      <family val="2"/>
    </font>
    <font>
      <sz val="9"/>
      <color indexed="81"/>
      <name val="Tahoma"/>
      <family val="2"/>
    </font>
    <font>
      <b/>
      <sz val="12"/>
      <color theme="9"/>
      <name val="Calibri"/>
      <family val="2"/>
      <scheme val="minor"/>
    </font>
    <font>
      <b/>
      <sz val="11"/>
      <color theme="9"/>
      <name val="Calibri"/>
      <family val="2"/>
      <scheme val="minor"/>
    </font>
    <font>
      <b/>
      <sz val="9"/>
      <color rgb="FFFFC000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lightTrellis">
        <fgColor theme="0" tint="-0.14996795556505021"/>
        <bgColor indexed="65"/>
      </patternFill>
    </fill>
    <fill>
      <patternFill patternType="lightTrellis">
        <fgColor theme="0" tint="-0.14996795556505021"/>
        <bgColor theme="0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rgb="FF000000"/>
      </patternFill>
    </fill>
    <fill>
      <patternFill patternType="solid">
        <fgColor theme="4" tint="-0.249977111117893"/>
        <bgColor rgb="FF000000"/>
      </patternFill>
    </fill>
    <fill>
      <patternFill patternType="solid">
        <fgColor theme="4" tint="-0.249977111117893"/>
        <bgColor indexed="64"/>
      </patternFill>
    </fill>
    <fill>
      <patternFill patternType="lightTrellis">
        <fgColor theme="4" tint="0.59996337778862885"/>
        <bgColor theme="0"/>
      </patternFill>
    </fill>
    <fill>
      <patternFill patternType="lightTrellis">
        <fgColor theme="4" tint="0.59996337778862885"/>
        <bgColor indexed="65"/>
      </patternFill>
    </fill>
    <fill>
      <patternFill patternType="solid">
        <fgColor theme="1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1" tint="0.3499862666707357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DCF0C6"/>
        <bgColor indexed="64"/>
      </patternFill>
    </fill>
    <fill>
      <patternFill patternType="solid">
        <fgColor rgb="FFFFFFA7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79998168889431442"/>
        <bgColor rgb="FF000000"/>
      </patternFill>
    </fill>
    <fill>
      <patternFill patternType="lightTrellis">
        <fgColor theme="0" tint="-0.14996795556505021"/>
        <bgColor theme="0" tint="-4.9989318521683403E-2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3"/>
        <bgColor indexed="64"/>
      </patternFill>
    </fill>
    <fill>
      <patternFill patternType="solid">
        <fgColor rgb="FFFFFFC9"/>
        <bgColor indexed="64"/>
      </patternFill>
    </fill>
    <fill>
      <patternFill patternType="solid">
        <fgColor rgb="FFFFF2CC"/>
        <bgColor rgb="FF000000"/>
      </patternFill>
    </fill>
    <fill>
      <patternFill patternType="solid">
        <fgColor rgb="FF757171"/>
        <bgColor rgb="FF000000"/>
      </patternFill>
    </fill>
    <fill>
      <patternFill patternType="solid">
        <fgColor rgb="FF3A3838"/>
        <bgColor rgb="FF000000"/>
      </patternFill>
    </fill>
    <fill>
      <patternFill patternType="solid">
        <fgColor rgb="FFD6DCE4"/>
        <bgColor rgb="FF000000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1" tint="0.499984740745262"/>
        <bgColor indexed="64"/>
      </patternFill>
    </fill>
  </fills>
  <borders count="8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thin">
        <color theme="0" tint="-0.24994659260841701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rgb="FF002060"/>
      </top>
      <bottom style="thin">
        <color rgb="FF002060"/>
      </bottom>
      <diagonal/>
    </border>
    <border>
      <left style="medium">
        <color indexed="64"/>
      </left>
      <right style="medium">
        <color indexed="64"/>
      </right>
      <top style="thin">
        <color rgb="FF002060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rgb="FF002060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rgb="FF002060"/>
      </bottom>
      <diagonal/>
    </border>
    <border>
      <left style="medium">
        <color indexed="64"/>
      </left>
      <right/>
      <top style="thin">
        <color rgb="FF002060"/>
      </top>
      <bottom style="thin">
        <color rgb="FF002060"/>
      </bottom>
      <diagonal/>
    </border>
    <border>
      <left style="medium">
        <color indexed="64"/>
      </left>
      <right/>
      <top style="thin">
        <color rgb="FF002060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thin">
        <color rgb="FF002060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 style="thin">
        <color rgb="FF002060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</borders>
  <cellStyleXfs count="74">
    <xf numFmtId="0" fontId="0" fillId="0" borderId="0"/>
    <xf numFmtId="164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164" fontId="2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3" fontId="1" fillId="0" borderId="0" applyFont="0" applyFill="0" applyBorder="0" applyAlignment="0" applyProtection="0"/>
    <xf numFmtId="44" fontId="3" fillId="0" borderId="0" applyFont="0" applyFill="0" applyBorder="0" applyAlignment="0" applyProtection="0"/>
    <xf numFmtId="44" fontId="2" fillId="0" borderId="0" applyFont="0" applyFill="0" applyBorder="0" applyAlignment="0" applyProtection="0"/>
    <xf numFmtId="165" fontId="3" fillId="0" borderId="0" applyFont="0" applyFill="0" applyBorder="0" applyAlignment="0" applyProtection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2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9" fontId="1" fillId="0" borderId="0" applyFont="0" applyFill="0" applyBorder="0" applyAlignment="0" applyProtection="0"/>
    <xf numFmtId="9" fontId="3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2" fillId="0" borderId="0"/>
  </cellStyleXfs>
  <cellXfs count="738">
    <xf numFmtId="0" fontId="0" fillId="0" borderId="0" xfId="0"/>
    <xf numFmtId="0" fontId="0" fillId="2" borderId="0" xfId="0" applyFill="1"/>
    <xf numFmtId="0" fontId="6" fillId="2" borderId="0" xfId="0" applyFont="1" applyFill="1"/>
    <xf numFmtId="0" fontId="7" fillId="7" borderId="24" xfId="0" applyFont="1" applyFill="1" applyBorder="1" applyAlignment="1">
      <alignment horizontal="center"/>
    </xf>
    <xf numFmtId="0" fontId="6" fillId="0" borderId="24" xfId="0" applyFont="1" applyBorder="1"/>
    <xf numFmtId="0" fontId="7" fillId="7" borderId="0" xfId="0" applyFont="1" applyFill="1" applyBorder="1" applyAlignment="1">
      <alignment horizontal="center"/>
    </xf>
    <xf numFmtId="0" fontId="8" fillId="9" borderId="29" xfId="0" applyFont="1" applyFill="1" applyBorder="1" applyAlignment="1">
      <alignment horizontal="center" vertical="center"/>
    </xf>
    <xf numFmtId="0" fontId="11" fillId="2" borderId="0" xfId="0" applyFont="1" applyFill="1"/>
    <xf numFmtId="0" fontId="10" fillId="2" borderId="0" xfId="0" applyFont="1" applyFill="1"/>
    <xf numFmtId="0" fontId="13" fillId="2" borderId="0" xfId="0" applyFont="1" applyFill="1"/>
    <xf numFmtId="0" fontId="0" fillId="0" borderId="29" xfId="0" applyBorder="1"/>
    <xf numFmtId="0" fontId="0" fillId="0" borderId="15" xfId="0" applyBorder="1"/>
    <xf numFmtId="0" fontId="0" fillId="0" borderId="30" xfId="0" applyBorder="1"/>
    <xf numFmtId="0" fontId="0" fillId="0" borderId="26" xfId="0" applyBorder="1"/>
    <xf numFmtId="0" fontId="0" fillId="0" borderId="37" xfId="0" applyBorder="1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14" fillId="3" borderId="41" xfId="0" applyFont="1" applyFill="1" applyBorder="1" applyAlignment="1">
      <alignment horizontal="center" vertical="center"/>
    </xf>
    <xf numFmtId="1" fontId="0" fillId="3" borderId="34" xfId="0" applyNumberFormat="1" applyFill="1" applyBorder="1" applyAlignment="1">
      <alignment horizontal="center" vertical="center"/>
    </xf>
    <xf numFmtId="1" fontId="0" fillId="3" borderId="42" xfId="0" applyNumberFormat="1" applyFill="1" applyBorder="1" applyAlignment="1">
      <alignment horizontal="center" vertical="center"/>
    </xf>
    <xf numFmtId="0" fontId="14" fillId="3" borderId="43" xfId="0" applyFont="1" applyFill="1" applyBorder="1" applyAlignment="1">
      <alignment horizontal="center" vertical="center"/>
    </xf>
    <xf numFmtId="0" fontId="0" fillId="3" borderId="35" xfId="0" applyFill="1" applyBorder="1" applyAlignment="1">
      <alignment horizontal="center" vertical="center"/>
    </xf>
    <xf numFmtId="0" fontId="14" fillId="3" borderId="44" xfId="0" applyFont="1" applyFill="1" applyBorder="1" applyAlignment="1">
      <alignment horizontal="center" vertical="center"/>
    </xf>
    <xf numFmtId="166" fontId="0" fillId="3" borderId="36" xfId="0" applyNumberFormat="1" applyFill="1" applyBorder="1" applyAlignment="1">
      <alignment horizontal="center" vertical="center"/>
    </xf>
    <xf numFmtId="166" fontId="14" fillId="3" borderId="44" xfId="0" applyNumberFormat="1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0" fillId="0" borderId="34" xfId="0" applyBorder="1" applyAlignment="1">
      <alignment horizontal="center" vertical="center"/>
    </xf>
    <xf numFmtId="0" fontId="0" fillId="0" borderId="35" xfId="0" applyBorder="1" applyAlignment="1">
      <alignment horizontal="center" vertical="center"/>
    </xf>
    <xf numFmtId="0" fontId="0" fillId="0" borderId="36" xfId="0" applyBorder="1" applyAlignment="1">
      <alignment horizontal="center" vertical="center"/>
    </xf>
    <xf numFmtId="1" fontId="0" fillId="3" borderId="41" xfId="0" applyNumberFormat="1" applyFill="1" applyBorder="1" applyAlignment="1">
      <alignment horizontal="center" vertical="center"/>
    </xf>
    <xf numFmtId="1" fontId="0" fillId="3" borderId="45" xfId="0" applyNumberFormat="1" applyFill="1" applyBorder="1" applyAlignment="1">
      <alignment horizontal="center" vertical="center"/>
    </xf>
    <xf numFmtId="0" fontId="0" fillId="3" borderId="43" xfId="0" applyFill="1" applyBorder="1" applyAlignment="1">
      <alignment horizontal="center" vertical="center"/>
    </xf>
    <xf numFmtId="0" fontId="0" fillId="3" borderId="18" xfId="0" applyFill="1" applyBorder="1" applyAlignment="1">
      <alignment horizontal="center" vertical="center"/>
    </xf>
    <xf numFmtId="166" fontId="0" fillId="3" borderId="44" xfId="0" applyNumberFormat="1" applyFill="1" applyBorder="1" applyAlignment="1">
      <alignment horizontal="center" vertical="center"/>
    </xf>
    <xf numFmtId="166" fontId="0" fillId="3" borderId="39" xfId="0" applyNumberFormat="1" applyFill="1" applyBorder="1" applyAlignment="1">
      <alignment horizontal="center" vertical="center"/>
    </xf>
    <xf numFmtId="1" fontId="0" fillId="3" borderId="47" xfId="0" applyNumberFormat="1" applyFill="1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4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166" fontId="0" fillId="0" borderId="0" xfId="0" applyNumberFormat="1" applyAlignment="1">
      <alignment horizontal="center" vertical="center"/>
    </xf>
    <xf numFmtId="0" fontId="18" fillId="0" borderId="1" xfId="0" applyFont="1" applyBorder="1" applyAlignment="1">
      <alignment horizontal="center" vertical="center" wrapText="1"/>
    </xf>
    <xf numFmtId="0" fontId="10" fillId="0" borderId="16" xfId="0" applyFont="1" applyFill="1" applyBorder="1" applyAlignment="1">
      <alignment horizontal="center" vertical="center" wrapText="1"/>
    </xf>
    <xf numFmtId="1" fontId="19" fillId="0" borderId="1" xfId="0" applyNumberFormat="1" applyFont="1" applyFill="1" applyBorder="1" applyAlignment="1">
      <alignment horizontal="center" vertical="center" wrapText="1"/>
    </xf>
    <xf numFmtId="0" fontId="10" fillId="0" borderId="0" xfId="0" applyFont="1" applyFill="1" applyBorder="1"/>
    <xf numFmtId="1" fontId="19" fillId="0" borderId="1" xfId="0" applyNumberFormat="1" applyFont="1" applyFill="1" applyBorder="1" applyAlignment="1">
      <alignment horizontal="center" vertical="center"/>
    </xf>
    <xf numFmtId="9" fontId="19" fillId="0" borderId="1" xfId="72" applyFont="1" applyFill="1" applyBorder="1" applyAlignment="1">
      <alignment horizontal="center" vertical="center"/>
    </xf>
    <xf numFmtId="1" fontId="19" fillId="0" borderId="1" xfId="72" applyNumberFormat="1" applyFont="1" applyFill="1" applyBorder="1" applyAlignment="1">
      <alignment horizontal="center" vertical="center"/>
    </xf>
    <xf numFmtId="0" fontId="18" fillId="0" borderId="1" xfId="0" applyFont="1" applyFill="1" applyBorder="1" applyAlignment="1">
      <alignment horizontal="center" vertical="center" wrapText="1"/>
    </xf>
    <xf numFmtId="0" fontId="18" fillId="0" borderId="1" xfId="0" applyFont="1" applyBorder="1" applyAlignment="1">
      <alignment horizontal="center" vertical="center"/>
    </xf>
    <xf numFmtId="0" fontId="18" fillId="0" borderId="3" xfId="0" applyFont="1" applyBorder="1" applyAlignment="1">
      <alignment horizontal="center" vertical="center"/>
    </xf>
    <xf numFmtId="0" fontId="4" fillId="2" borderId="10" xfId="0" applyFont="1" applyFill="1" applyBorder="1" applyAlignment="1">
      <alignment horizontal="left" vertical="center" wrapText="1"/>
    </xf>
    <xf numFmtId="0" fontId="4" fillId="2" borderId="10" xfId="0" applyFont="1" applyFill="1" applyBorder="1" applyAlignment="1">
      <alignment horizontal="left" vertical="center" shrinkToFit="1"/>
    </xf>
    <xf numFmtId="0" fontId="4" fillId="0" borderId="10" xfId="0" applyFont="1" applyFill="1" applyBorder="1" applyAlignment="1">
      <alignment horizontal="left" vertical="center" wrapText="1"/>
    </xf>
    <xf numFmtId="0" fontId="6" fillId="0" borderId="0" xfId="0" applyFont="1" applyFill="1" applyBorder="1"/>
    <xf numFmtId="0" fontId="21" fillId="2" borderId="0" xfId="0" applyFont="1" applyFill="1"/>
    <xf numFmtId="0" fontId="22" fillId="2" borderId="0" xfId="0" applyFont="1" applyFill="1"/>
    <xf numFmtId="0" fontId="22" fillId="0" borderId="0" xfId="0" applyFont="1" applyFill="1" applyBorder="1"/>
    <xf numFmtId="0" fontId="23" fillId="2" borderId="0" xfId="0" applyFont="1" applyFill="1"/>
    <xf numFmtId="0" fontId="24" fillId="2" borderId="0" xfId="0" applyFont="1" applyFill="1"/>
    <xf numFmtId="0" fontId="25" fillId="2" borderId="38" xfId="0" applyFont="1" applyFill="1" applyBorder="1" applyAlignment="1">
      <alignment horizontal="center" vertical="center" textRotation="90" wrapText="1"/>
    </xf>
    <xf numFmtId="0" fontId="25" fillId="2" borderId="4" xfId="0" applyFont="1" applyFill="1" applyBorder="1" applyAlignment="1">
      <alignment horizontal="center" vertical="center" textRotation="90" wrapText="1"/>
    </xf>
    <xf numFmtId="167" fontId="19" fillId="0" borderId="1" xfId="72" applyNumberFormat="1" applyFont="1" applyFill="1" applyBorder="1" applyAlignment="1">
      <alignment horizontal="center" vertical="center"/>
    </xf>
    <xf numFmtId="0" fontId="5" fillId="10" borderId="28" xfId="0" applyFont="1" applyFill="1" applyBorder="1" applyAlignment="1">
      <alignment horizontal="center" vertical="center" shrinkToFit="1"/>
    </xf>
    <xf numFmtId="167" fontId="19" fillId="0" borderId="3" xfId="0" applyNumberFormat="1" applyFont="1" applyBorder="1" applyAlignment="1">
      <alignment horizontal="center" vertical="center" wrapText="1"/>
    </xf>
    <xf numFmtId="0" fontId="20" fillId="0" borderId="1" xfId="0" applyFont="1" applyBorder="1" applyAlignment="1">
      <alignment horizontal="center" vertical="center"/>
    </xf>
    <xf numFmtId="0" fontId="17" fillId="0" borderId="10" xfId="73" applyFont="1" applyBorder="1" applyAlignment="1">
      <alignment horizontal="left" vertical="center" wrapText="1"/>
    </xf>
    <xf numFmtId="0" fontId="4" fillId="0" borderId="7" xfId="0" applyFont="1" applyBorder="1" applyAlignment="1">
      <alignment horizontal="left" vertical="center" wrapText="1" shrinkToFit="1"/>
    </xf>
    <xf numFmtId="0" fontId="4" fillId="0" borderId="10" xfId="0" applyFont="1" applyBorder="1" applyAlignment="1">
      <alignment horizontal="left" vertical="center" wrapText="1" shrinkToFit="1"/>
    </xf>
    <xf numFmtId="0" fontId="17" fillId="2" borderId="10" xfId="73" applyFont="1" applyFill="1" applyBorder="1" applyAlignment="1">
      <alignment horizontal="left" vertical="center" wrapText="1"/>
    </xf>
    <xf numFmtId="0" fontId="17" fillId="0" borderId="10" xfId="73" applyFont="1" applyFill="1" applyBorder="1" applyAlignment="1">
      <alignment horizontal="left" vertical="center" wrapText="1"/>
    </xf>
    <xf numFmtId="0" fontId="17" fillId="2" borderId="8" xfId="73" applyFont="1" applyFill="1" applyBorder="1" applyAlignment="1">
      <alignment horizontal="left" vertical="center" wrapText="1"/>
    </xf>
    <xf numFmtId="2" fontId="20" fillId="2" borderId="16" xfId="34" applyNumberFormat="1" applyFont="1" applyFill="1" applyBorder="1" applyAlignment="1">
      <alignment horizontal="center" vertical="center"/>
    </xf>
    <xf numFmtId="1" fontId="20" fillId="2" borderId="16" xfId="34" applyNumberFormat="1" applyFont="1" applyFill="1" applyBorder="1" applyAlignment="1">
      <alignment horizontal="center" vertical="center"/>
    </xf>
    <xf numFmtId="2" fontId="20" fillId="2" borderId="7" xfId="34" applyNumberFormat="1" applyFont="1" applyFill="1" applyBorder="1" applyAlignment="1">
      <alignment horizontal="center" vertical="center"/>
    </xf>
    <xf numFmtId="0" fontId="20" fillId="0" borderId="9" xfId="0" applyFont="1" applyBorder="1" applyAlignment="1">
      <alignment horizontal="center" vertical="center"/>
    </xf>
    <xf numFmtId="2" fontId="20" fillId="0" borderId="16" xfId="0" applyNumberFormat="1" applyFont="1" applyBorder="1" applyAlignment="1">
      <alignment horizontal="center" vertical="center"/>
    </xf>
    <xf numFmtId="2" fontId="20" fillId="2" borderId="1" xfId="34" applyNumberFormat="1" applyFont="1" applyFill="1" applyBorder="1" applyAlignment="1">
      <alignment horizontal="center" vertical="center"/>
    </xf>
    <xf numFmtId="1" fontId="20" fillId="2" borderId="1" xfId="34" applyNumberFormat="1" applyFont="1" applyFill="1" applyBorder="1" applyAlignment="1">
      <alignment horizontal="center" vertical="center"/>
    </xf>
    <xf numFmtId="2" fontId="20" fillId="2" borderId="10" xfId="34" applyNumberFormat="1" applyFont="1" applyFill="1" applyBorder="1" applyAlignment="1">
      <alignment horizontal="center" vertical="center"/>
    </xf>
    <xf numFmtId="0" fontId="20" fillId="0" borderId="11" xfId="0" applyFont="1" applyBorder="1" applyAlignment="1">
      <alignment horizontal="center" vertical="center"/>
    </xf>
    <xf numFmtId="2" fontId="20" fillId="0" borderId="1" xfId="34" applyNumberFormat="1" applyFont="1" applyBorder="1" applyAlignment="1">
      <alignment horizontal="center" vertical="center" shrinkToFit="1"/>
    </xf>
    <xf numFmtId="1" fontId="20" fillId="0" borderId="1" xfId="34" applyNumberFormat="1" applyFont="1" applyBorder="1" applyAlignment="1">
      <alignment horizontal="center" vertical="center" shrinkToFit="1"/>
    </xf>
    <xf numFmtId="2" fontId="20" fillId="0" borderId="10" xfId="34" applyNumberFormat="1" applyFont="1" applyBorder="1" applyAlignment="1">
      <alignment horizontal="center" vertical="center" shrinkToFit="1"/>
    </xf>
    <xf numFmtId="2" fontId="20" fillId="0" borderId="1" xfId="72" applyNumberFormat="1" applyFont="1" applyFill="1" applyBorder="1" applyAlignment="1">
      <alignment horizontal="center" vertical="center"/>
    </xf>
    <xf numFmtId="2" fontId="20" fillId="0" borderId="11" xfId="72" applyNumberFormat="1" applyFont="1" applyFill="1" applyBorder="1" applyAlignment="1">
      <alignment horizontal="center" vertical="center"/>
    </xf>
    <xf numFmtId="0" fontId="26" fillId="0" borderId="0" xfId="0" applyFont="1" applyFill="1" applyBorder="1" applyAlignment="1">
      <alignment horizontal="center" vertical="center"/>
    </xf>
    <xf numFmtId="0" fontId="20" fillId="2" borderId="0" xfId="0" applyFont="1" applyFill="1" applyAlignment="1">
      <alignment horizontal="center" vertical="center"/>
    </xf>
    <xf numFmtId="1" fontId="20" fillId="2" borderId="0" xfId="0" applyNumberFormat="1" applyFont="1" applyFill="1" applyAlignment="1">
      <alignment horizontal="center" vertical="center"/>
    </xf>
    <xf numFmtId="0" fontId="20" fillId="0" borderId="2" xfId="0" applyFont="1" applyBorder="1" applyAlignment="1">
      <alignment vertical="center"/>
    </xf>
    <xf numFmtId="0" fontId="20" fillId="0" borderId="0" xfId="0" applyFont="1" applyBorder="1" applyAlignment="1">
      <alignment vertical="center"/>
    </xf>
    <xf numFmtId="0" fontId="20" fillId="2" borderId="0" xfId="0" applyFont="1" applyFill="1" applyAlignment="1">
      <alignment horizontal="center" vertical="center" wrapText="1"/>
    </xf>
    <xf numFmtId="0" fontId="26" fillId="2" borderId="14" xfId="0" applyFont="1" applyFill="1" applyBorder="1" applyAlignment="1">
      <alignment horizontal="center" vertical="center" wrapText="1"/>
    </xf>
    <xf numFmtId="0" fontId="26" fillId="2" borderId="15" xfId="0" applyFont="1" applyFill="1" applyBorder="1" applyAlignment="1">
      <alignment horizontal="center" vertical="center" wrapText="1"/>
    </xf>
    <xf numFmtId="1" fontId="26" fillId="2" borderId="14" xfId="0" applyNumberFormat="1" applyFont="1" applyFill="1" applyBorder="1" applyAlignment="1">
      <alignment horizontal="center" vertical="center" wrapText="1"/>
    </xf>
    <xf numFmtId="1" fontId="26" fillId="2" borderId="15" xfId="0" applyNumberFormat="1" applyFont="1" applyFill="1" applyBorder="1" applyAlignment="1">
      <alignment horizontal="center" vertical="center" wrapText="1"/>
    </xf>
    <xf numFmtId="0" fontId="26" fillId="2" borderId="13" xfId="0" applyFont="1" applyFill="1" applyBorder="1" applyAlignment="1">
      <alignment horizontal="center" vertical="center" wrapText="1"/>
    </xf>
    <xf numFmtId="2" fontId="20" fillId="4" borderId="16" xfId="0" applyNumberFormat="1" applyFont="1" applyFill="1" applyBorder="1" applyAlignment="1">
      <alignment horizontal="center" vertical="center"/>
    </xf>
    <xf numFmtId="1" fontId="20" fillId="4" borderId="16" xfId="0" applyNumberFormat="1" applyFont="1" applyFill="1" applyBorder="1" applyAlignment="1">
      <alignment horizontal="center" vertical="center"/>
    </xf>
    <xf numFmtId="2" fontId="20" fillId="0" borderId="16" xfId="72" applyNumberFormat="1" applyFont="1" applyFill="1" applyBorder="1" applyAlignment="1">
      <alignment horizontal="center" vertical="center"/>
    </xf>
    <xf numFmtId="9" fontId="20" fillId="5" borderId="16" xfId="72" applyFont="1" applyFill="1" applyBorder="1" applyAlignment="1">
      <alignment horizontal="center" vertical="center"/>
    </xf>
    <xf numFmtId="2" fontId="20" fillId="4" borderId="1" xfId="0" applyNumberFormat="1" applyFont="1" applyFill="1" applyBorder="1" applyAlignment="1">
      <alignment horizontal="center" vertical="center"/>
    </xf>
    <xf numFmtId="1" fontId="20" fillId="4" borderId="1" xfId="0" applyNumberFormat="1" applyFont="1" applyFill="1" applyBorder="1" applyAlignment="1">
      <alignment horizontal="center" vertical="center"/>
    </xf>
    <xf numFmtId="9" fontId="20" fillId="5" borderId="1" xfId="72" applyFont="1" applyFill="1" applyBorder="1" applyAlignment="1">
      <alignment horizontal="center" vertical="center"/>
    </xf>
    <xf numFmtId="2" fontId="20" fillId="3" borderId="9" xfId="0" applyNumberFormat="1" applyFont="1" applyFill="1" applyBorder="1" applyAlignment="1">
      <alignment horizontal="center" vertical="center"/>
    </xf>
    <xf numFmtId="2" fontId="20" fillId="3" borderId="11" xfId="0" applyNumberFormat="1" applyFont="1" applyFill="1" applyBorder="1" applyAlignment="1">
      <alignment horizontal="center" vertical="center"/>
    </xf>
    <xf numFmtId="2" fontId="20" fillId="3" borderId="12" xfId="0" applyNumberFormat="1" applyFont="1" applyFill="1" applyBorder="1" applyAlignment="1">
      <alignment horizontal="center" vertical="center"/>
    </xf>
    <xf numFmtId="0" fontId="20" fillId="2" borderId="0" xfId="0" applyFont="1" applyFill="1" applyBorder="1" applyAlignment="1">
      <alignment horizontal="center" vertical="center"/>
    </xf>
    <xf numFmtId="0" fontId="20" fillId="2" borderId="0" xfId="0" applyFont="1" applyFill="1" applyBorder="1" applyAlignment="1">
      <alignment horizontal="left" vertical="center"/>
    </xf>
    <xf numFmtId="1" fontId="20" fillId="2" borderId="0" xfId="0" applyNumberFormat="1" applyFont="1" applyFill="1" applyBorder="1" applyAlignment="1">
      <alignment horizontal="center" vertical="center"/>
    </xf>
    <xf numFmtId="0" fontId="20" fillId="2" borderId="0" xfId="0" applyFont="1" applyFill="1" applyBorder="1" applyAlignment="1">
      <alignment horizontal="right" vertical="center"/>
    </xf>
    <xf numFmtId="167" fontId="20" fillId="2" borderId="0" xfId="0" applyNumberFormat="1" applyFont="1" applyFill="1" applyBorder="1" applyAlignment="1">
      <alignment horizontal="center" vertical="center"/>
    </xf>
    <xf numFmtId="0" fontId="20" fillId="0" borderId="0" xfId="0" applyFont="1" applyFill="1" applyBorder="1" applyAlignment="1">
      <alignment horizontal="center" vertical="center" wrapText="1"/>
    </xf>
    <xf numFmtId="0" fontId="26" fillId="0" borderId="0" xfId="0" applyFont="1" applyFill="1" applyBorder="1" applyAlignment="1">
      <alignment horizontal="center" vertical="center" textRotation="90" wrapText="1"/>
    </xf>
    <xf numFmtId="1" fontId="26" fillId="0" borderId="0" xfId="0" applyNumberFormat="1" applyFont="1" applyFill="1" applyBorder="1" applyAlignment="1">
      <alignment horizontal="center" vertical="center" textRotation="90" wrapText="1"/>
    </xf>
    <xf numFmtId="2" fontId="20" fillId="2" borderId="16" xfId="0" applyNumberFormat="1" applyFont="1" applyFill="1" applyBorder="1" applyAlignment="1">
      <alignment horizontal="center" vertical="center"/>
    </xf>
    <xf numFmtId="1" fontId="20" fillId="0" borderId="16" xfId="0" applyNumberFormat="1" applyFont="1" applyBorder="1" applyAlignment="1">
      <alignment horizontal="center" vertical="center"/>
    </xf>
    <xf numFmtId="1" fontId="20" fillId="2" borderId="16" xfId="0" applyNumberFormat="1" applyFont="1" applyFill="1" applyBorder="1" applyAlignment="1">
      <alignment horizontal="center" vertical="center"/>
    </xf>
    <xf numFmtId="0" fontId="20" fillId="0" borderId="0" xfId="0" applyFont="1" applyFill="1" applyBorder="1" applyAlignment="1">
      <alignment horizontal="center" vertical="center"/>
    </xf>
    <xf numFmtId="166" fontId="20" fillId="0" borderId="0" xfId="0" applyNumberFormat="1" applyFont="1" applyFill="1" applyBorder="1" applyAlignment="1">
      <alignment horizontal="center" vertical="center"/>
    </xf>
    <xf numFmtId="2" fontId="20" fillId="0" borderId="0" xfId="0" applyNumberFormat="1" applyFont="1" applyFill="1" applyBorder="1" applyAlignment="1">
      <alignment horizontal="center" vertical="center"/>
    </xf>
    <xf numFmtId="1" fontId="20" fillId="0" borderId="0" xfId="0" applyNumberFormat="1" applyFont="1" applyFill="1" applyBorder="1" applyAlignment="1">
      <alignment horizontal="center" vertical="center"/>
    </xf>
    <xf numFmtId="9" fontId="20" fillId="0" borderId="0" xfId="72" applyFont="1" applyFill="1" applyBorder="1" applyAlignment="1">
      <alignment horizontal="center" vertical="center"/>
    </xf>
    <xf numFmtId="2" fontId="20" fillId="2" borderId="1" xfId="0" applyNumberFormat="1" applyFont="1" applyFill="1" applyBorder="1" applyAlignment="1">
      <alignment horizontal="center" vertical="center"/>
    </xf>
    <xf numFmtId="1" fontId="20" fillId="0" borderId="1" xfId="0" applyNumberFormat="1" applyFont="1" applyBorder="1" applyAlignment="1">
      <alignment horizontal="center" vertical="center"/>
    </xf>
    <xf numFmtId="1" fontId="20" fillId="2" borderId="1" xfId="0" applyNumberFormat="1" applyFont="1" applyFill="1" applyBorder="1" applyAlignment="1">
      <alignment horizontal="center" vertical="center"/>
    </xf>
    <xf numFmtId="2" fontId="20" fillId="0" borderId="21" xfId="72" applyNumberFormat="1" applyFont="1" applyFill="1" applyBorder="1" applyAlignment="1">
      <alignment horizontal="center" vertical="center"/>
    </xf>
    <xf numFmtId="0" fontId="26" fillId="2" borderId="48" xfId="0" applyFont="1" applyFill="1" applyBorder="1" applyAlignment="1">
      <alignment horizontal="center" vertical="center"/>
    </xf>
    <xf numFmtId="0" fontId="26" fillId="2" borderId="49" xfId="0" applyFont="1" applyFill="1" applyBorder="1" applyAlignment="1">
      <alignment horizontal="center" vertical="center"/>
    </xf>
    <xf numFmtId="167" fontId="20" fillId="0" borderId="0" xfId="0" applyNumberFormat="1" applyFont="1" applyFill="1" applyBorder="1" applyAlignment="1">
      <alignment horizontal="center" vertical="center"/>
    </xf>
    <xf numFmtId="1" fontId="20" fillId="2" borderId="2" xfId="0" applyNumberFormat="1" applyFont="1" applyFill="1" applyBorder="1" applyAlignment="1">
      <alignment vertical="center"/>
    </xf>
    <xf numFmtId="0" fontId="27" fillId="2" borderId="13" xfId="0" applyFont="1" applyFill="1" applyBorder="1" applyAlignment="1">
      <alignment horizontal="center" vertical="center"/>
    </xf>
    <xf numFmtId="0" fontId="26" fillId="2" borderId="50" xfId="0" applyFont="1" applyFill="1" applyBorder="1" applyAlignment="1">
      <alignment horizontal="center" vertical="center"/>
    </xf>
    <xf numFmtId="0" fontId="31" fillId="2" borderId="0" xfId="0" applyFont="1" applyFill="1" applyAlignment="1">
      <alignment horizontal="center" vertical="center"/>
    </xf>
    <xf numFmtId="0" fontId="27" fillId="0" borderId="0" xfId="0" applyFont="1" applyFill="1" applyBorder="1" applyAlignment="1">
      <alignment horizontal="center" vertical="center"/>
    </xf>
    <xf numFmtId="14" fontId="10" fillId="0" borderId="1" xfId="0" applyNumberFormat="1" applyFont="1" applyFill="1" applyBorder="1" applyAlignment="1">
      <alignment horizontal="center" vertical="center" wrapText="1"/>
    </xf>
    <xf numFmtId="0" fontId="4" fillId="0" borderId="8" xfId="0" applyFont="1" applyFill="1" applyBorder="1" applyAlignment="1">
      <alignment horizontal="left" vertical="center"/>
    </xf>
    <xf numFmtId="0" fontId="20" fillId="0" borderId="0" xfId="0" applyFont="1" applyFill="1" applyAlignment="1">
      <alignment horizontal="center" vertical="center"/>
    </xf>
    <xf numFmtId="0" fontId="5" fillId="10" borderId="27" xfId="0" applyFont="1" applyFill="1" applyBorder="1" applyAlignment="1">
      <alignment horizontal="center" vertical="center" shrinkToFit="1"/>
    </xf>
    <xf numFmtId="0" fontId="10" fillId="10" borderId="28" xfId="0" applyFont="1" applyFill="1" applyBorder="1" applyAlignment="1">
      <alignment horizontal="center" vertical="center" shrinkToFit="1"/>
    </xf>
    <xf numFmtId="0" fontId="10" fillId="10" borderId="28" xfId="0" applyFont="1" applyFill="1" applyBorder="1" applyAlignment="1">
      <alignment horizontal="center" vertical="center" wrapText="1"/>
    </xf>
    <xf numFmtId="0" fontId="10" fillId="11" borderId="28" xfId="0" applyFont="1" applyFill="1" applyBorder="1" applyAlignment="1">
      <alignment horizontal="center" vertical="center" wrapText="1"/>
    </xf>
    <xf numFmtId="0" fontId="10" fillId="10" borderId="28" xfId="0" applyFont="1" applyFill="1" applyBorder="1" applyAlignment="1">
      <alignment horizontal="center" vertical="center"/>
    </xf>
    <xf numFmtId="0" fontId="10" fillId="11" borderId="33" xfId="0" applyFont="1" applyFill="1" applyBorder="1" applyAlignment="1">
      <alignment horizontal="center" vertical="center" wrapText="1" shrinkToFit="1"/>
    </xf>
    <xf numFmtId="0" fontId="20" fillId="2" borderId="0" xfId="0" applyFont="1" applyFill="1" applyAlignment="1">
      <alignment horizontal="left" vertical="center"/>
    </xf>
    <xf numFmtId="0" fontId="0" fillId="0" borderId="0" xfId="0" applyAlignment="1">
      <alignment horizontal="center"/>
    </xf>
    <xf numFmtId="2" fontId="20" fillId="0" borderId="1" xfId="0" applyNumberFormat="1" applyFont="1" applyFill="1" applyBorder="1" applyAlignment="1">
      <alignment horizontal="center" vertical="center"/>
    </xf>
    <xf numFmtId="0" fontId="6" fillId="2" borderId="24" xfId="0" applyFont="1" applyFill="1" applyBorder="1"/>
    <xf numFmtId="0" fontId="6" fillId="2" borderId="25" xfId="0" applyFont="1" applyFill="1" applyBorder="1"/>
    <xf numFmtId="0" fontId="18" fillId="3" borderId="1" xfId="0" applyFont="1" applyFill="1" applyBorder="1" applyAlignment="1">
      <alignment horizontal="center" vertical="center"/>
    </xf>
    <xf numFmtId="0" fontId="18" fillId="3" borderId="1" xfId="0" applyFont="1" applyFill="1" applyBorder="1" applyAlignment="1">
      <alignment horizontal="center" vertical="center" wrapText="1"/>
    </xf>
    <xf numFmtId="2" fontId="0" fillId="0" borderId="0" xfId="0" applyNumberFormat="1" applyAlignment="1">
      <alignment horizontal="center" vertical="center"/>
    </xf>
    <xf numFmtId="2" fontId="0" fillId="0" borderId="0" xfId="0" applyNumberFormat="1"/>
    <xf numFmtId="2" fontId="0" fillId="0" borderId="0" xfId="0" applyNumberFormat="1" applyAlignment="1">
      <alignment horizontal="center"/>
    </xf>
    <xf numFmtId="0" fontId="35" fillId="0" borderId="0" xfId="0" applyFont="1"/>
    <xf numFmtId="166" fontId="19" fillId="0" borderId="1" xfId="0" applyNumberFormat="1" applyFont="1" applyFill="1" applyBorder="1" applyAlignment="1">
      <alignment horizontal="center" vertical="center"/>
    </xf>
    <xf numFmtId="0" fontId="0" fillId="0" borderId="0" xfId="0" applyAlignment="1"/>
    <xf numFmtId="0" fontId="37" fillId="0" borderId="0" xfId="0" applyFont="1" applyAlignment="1">
      <alignment horizontal="right"/>
    </xf>
    <xf numFmtId="0" fontId="14" fillId="0" borderId="0" xfId="0" applyFont="1" applyAlignment="1">
      <alignment horizontal="right"/>
    </xf>
    <xf numFmtId="0" fontId="26" fillId="2" borderId="0" xfId="0" applyFont="1" applyFill="1" applyBorder="1" applyAlignment="1">
      <alignment horizontal="center" vertical="center"/>
    </xf>
    <xf numFmtId="0" fontId="10" fillId="0" borderId="1" xfId="0" applyFont="1" applyFill="1" applyBorder="1" applyAlignment="1">
      <alignment horizontal="center" vertical="center"/>
    </xf>
    <xf numFmtId="2" fontId="20" fillId="2" borderId="22" xfId="0" applyNumberFormat="1" applyFont="1" applyFill="1" applyBorder="1" applyAlignment="1">
      <alignment horizontal="center" vertical="center"/>
    </xf>
    <xf numFmtId="2" fontId="20" fillId="2" borderId="23" xfId="0" applyNumberFormat="1" applyFont="1" applyFill="1" applyBorder="1" applyAlignment="1">
      <alignment horizontal="center" vertical="center"/>
    </xf>
    <xf numFmtId="0" fontId="20" fillId="2" borderId="41" xfId="0" applyFont="1" applyFill="1" applyBorder="1" applyAlignment="1">
      <alignment horizontal="center" vertical="center"/>
    </xf>
    <xf numFmtId="0" fontId="20" fillId="2" borderId="43" xfId="0" applyFont="1" applyFill="1" applyBorder="1" applyAlignment="1">
      <alignment horizontal="center" vertical="center"/>
    </xf>
    <xf numFmtId="0" fontId="20" fillId="2" borderId="44" xfId="0" applyFont="1" applyFill="1" applyBorder="1" applyAlignment="1">
      <alignment horizontal="center" vertical="center"/>
    </xf>
    <xf numFmtId="0" fontId="6" fillId="2" borderId="14" xfId="0" applyFont="1" applyFill="1" applyBorder="1"/>
    <xf numFmtId="0" fontId="14" fillId="18" borderId="17" xfId="0" applyFont="1" applyFill="1" applyBorder="1" applyAlignment="1">
      <alignment horizontal="center" vertical="center"/>
    </xf>
    <xf numFmtId="0" fontId="14" fillId="18" borderId="18" xfId="0" applyFont="1" applyFill="1" applyBorder="1" applyAlignment="1">
      <alignment horizontal="center" vertical="center"/>
    </xf>
    <xf numFmtId="2" fontId="38" fillId="0" borderId="16" xfId="0" applyNumberFormat="1" applyFont="1" applyBorder="1" applyAlignment="1">
      <alignment horizontal="center" vertical="center"/>
    </xf>
    <xf numFmtId="2" fontId="38" fillId="0" borderId="1" xfId="0" applyNumberFormat="1" applyFont="1" applyBorder="1" applyAlignment="1">
      <alignment horizontal="center" vertical="center"/>
    </xf>
    <xf numFmtId="2" fontId="38" fillId="0" borderId="3" xfId="0" applyNumberFormat="1" applyFont="1" applyBorder="1" applyAlignment="1">
      <alignment horizontal="center" vertical="center"/>
    </xf>
    <xf numFmtId="0" fontId="45" fillId="16" borderId="21" xfId="0" applyFont="1" applyFill="1" applyBorder="1" applyAlignment="1">
      <alignment horizontal="center" vertical="center"/>
    </xf>
    <xf numFmtId="0" fontId="46" fillId="0" borderId="0" xfId="0" applyFont="1"/>
    <xf numFmtId="0" fontId="38" fillId="0" borderId="0" xfId="0" applyFont="1"/>
    <xf numFmtId="2" fontId="43" fillId="3" borderId="0" xfId="0" applyNumberFormat="1" applyFont="1" applyFill="1" applyAlignment="1">
      <alignment horizontal="center" vertical="center"/>
    </xf>
    <xf numFmtId="0" fontId="43" fillId="0" borderId="0" xfId="0" applyFont="1" applyAlignment="1">
      <alignment vertical="center"/>
    </xf>
    <xf numFmtId="2" fontId="38" fillId="0" borderId="9" xfId="0" applyNumberFormat="1" applyFont="1" applyBorder="1" applyAlignment="1">
      <alignment horizontal="center" vertical="center"/>
    </xf>
    <xf numFmtId="2" fontId="38" fillId="0" borderId="11" xfId="0" applyNumberFormat="1" applyFont="1" applyBorder="1" applyAlignment="1">
      <alignment horizontal="center" vertical="center"/>
    </xf>
    <xf numFmtId="2" fontId="38" fillId="0" borderId="12" xfId="0" applyNumberFormat="1" applyFont="1" applyBorder="1" applyAlignment="1">
      <alignment horizontal="center" vertical="center"/>
    </xf>
    <xf numFmtId="0" fontId="40" fillId="0" borderId="0" xfId="0" applyFont="1" applyFill="1" applyBorder="1" applyAlignment="1">
      <alignment horizontal="center" vertical="center"/>
    </xf>
    <xf numFmtId="2" fontId="0" fillId="0" borderId="0" xfId="0" applyNumberFormat="1" applyFill="1" applyBorder="1" applyAlignment="1">
      <alignment horizontal="center" vertical="center"/>
    </xf>
    <xf numFmtId="0" fontId="36" fillId="16" borderId="19" xfId="0" applyFont="1" applyFill="1" applyBorder="1" applyAlignment="1">
      <alignment horizontal="center" vertical="center"/>
    </xf>
    <xf numFmtId="0" fontId="36" fillId="16" borderId="57" xfId="0" applyFont="1" applyFill="1" applyBorder="1" applyAlignment="1">
      <alignment horizontal="center" vertical="center"/>
    </xf>
    <xf numFmtId="0" fontId="33" fillId="0" borderId="0" xfId="0" applyFont="1"/>
    <xf numFmtId="0" fontId="33" fillId="0" borderId="0" xfId="0" quotePrefix="1" applyFont="1" applyFill="1" applyBorder="1" applyAlignment="1">
      <alignment horizontal="center" vertical="center"/>
    </xf>
    <xf numFmtId="0" fontId="44" fillId="3" borderId="0" xfId="0" applyFont="1" applyFill="1" applyAlignment="1">
      <alignment vertical="center"/>
    </xf>
    <xf numFmtId="0" fontId="14" fillId="0" borderId="0" xfId="0" applyFont="1" applyAlignment="1">
      <alignment horizontal="center"/>
    </xf>
    <xf numFmtId="0" fontId="48" fillId="0" borderId="0" xfId="0" applyFont="1"/>
    <xf numFmtId="0" fontId="10" fillId="11" borderId="1" xfId="0" applyFont="1" applyFill="1" applyBorder="1" applyAlignment="1">
      <alignment horizontal="center" vertical="center" shrinkToFit="1"/>
    </xf>
    <xf numFmtId="0" fontId="17" fillId="2" borderId="7" xfId="73" applyFont="1" applyFill="1" applyBorder="1" applyAlignment="1">
      <alignment horizontal="left" vertical="center" wrapText="1"/>
    </xf>
    <xf numFmtId="0" fontId="10" fillId="11" borderId="16" xfId="0" applyFont="1" applyFill="1" applyBorder="1" applyAlignment="1">
      <alignment horizontal="center" vertical="center" shrinkToFit="1"/>
    </xf>
    <xf numFmtId="0" fontId="10" fillId="11" borderId="3" xfId="0" applyFont="1" applyFill="1" applyBorder="1" applyAlignment="1">
      <alignment horizontal="center" vertical="center" shrinkToFit="1"/>
    </xf>
    <xf numFmtId="0" fontId="24" fillId="2" borderId="0" xfId="0" applyFont="1" applyFill="1" applyAlignment="1">
      <alignment vertical="center"/>
    </xf>
    <xf numFmtId="0" fontId="13" fillId="0" borderId="0" xfId="0" applyFont="1" applyFill="1" applyBorder="1" applyAlignment="1">
      <alignment vertical="center"/>
    </xf>
    <xf numFmtId="0" fontId="13" fillId="2" borderId="0" xfId="0" applyFont="1" applyFill="1" applyAlignment="1">
      <alignment vertical="center"/>
    </xf>
    <xf numFmtId="0" fontId="20" fillId="2" borderId="0" xfId="0" applyFont="1" applyFill="1" applyAlignment="1">
      <alignment vertical="center"/>
    </xf>
    <xf numFmtId="0" fontId="18" fillId="0" borderId="58" xfId="0" applyFont="1" applyBorder="1" applyAlignment="1">
      <alignment horizontal="center" vertical="center" wrapText="1"/>
    </xf>
    <xf numFmtId="0" fontId="18" fillId="0" borderId="32" xfId="0" applyFont="1" applyBorder="1" applyAlignment="1">
      <alignment horizontal="center" vertical="center" wrapText="1"/>
    </xf>
    <xf numFmtId="0" fontId="18" fillId="0" borderId="59" xfId="0" applyFont="1" applyBorder="1" applyAlignment="1">
      <alignment horizontal="center" vertical="center" wrapText="1"/>
    </xf>
    <xf numFmtId="0" fontId="10" fillId="10" borderId="1" xfId="0" applyFont="1" applyFill="1" applyBorder="1" applyAlignment="1">
      <alignment horizontal="center" vertical="center" wrapText="1" shrinkToFit="1"/>
    </xf>
    <xf numFmtId="0" fontId="10" fillId="11" borderId="1" xfId="0" applyFont="1" applyFill="1" applyBorder="1" applyAlignment="1">
      <alignment horizontal="center" vertical="center" wrapText="1"/>
    </xf>
    <xf numFmtId="0" fontId="10" fillId="10" borderId="1" xfId="0" applyFont="1" applyFill="1" applyBorder="1" applyAlignment="1">
      <alignment horizontal="center" vertical="center" wrapText="1"/>
    </xf>
    <xf numFmtId="0" fontId="4" fillId="2" borderId="46" xfId="0" applyFont="1" applyFill="1" applyBorder="1" applyAlignment="1">
      <alignment horizontal="left" vertical="center" wrapText="1" shrinkToFit="1"/>
    </xf>
    <xf numFmtId="49" fontId="18" fillId="0" borderId="32" xfId="0" applyNumberFormat="1" applyFont="1" applyBorder="1" applyAlignment="1">
      <alignment horizontal="center" vertical="center" wrapText="1"/>
    </xf>
    <xf numFmtId="0" fontId="10" fillId="11" borderId="21" xfId="0" applyFont="1" applyFill="1" applyBorder="1" applyAlignment="1">
      <alignment horizontal="center" vertical="center" wrapText="1" shrinkToFit="1"/>
    </xf>
    <xf numFmtId="0" fontId="10" fillId="2" borderId="1" xfId="0" applyFont="1" applyFill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center" vertical="center"/>
    </xf>
    <xf numFmtId="0" fontId="10" fillId="3" borderId="1" xfId="0" applyFont="1" applyFill="1" applyBorder="1" applyAlignment="1">
      <alignment horizontal="center" vertical="center"/>
    </xf>
    <xf numFmtId="0" fontId="10" fillId="2" borderId="3" xfId="0" applyFont="1" applyFill="1" applyBorder="1" applyAlignment="1">
      <alignment horizontal="center" vertical="center"/>
    </xf>
    <xf numFmtId="0" fontId="10" fillId="2" borderId="21" xfId="0" applyFont="1" applyFill="1" applyBorder="1" applyAlignment="1">
      <alignment horizontal="center" vertical="center"/>
    </xf>
    <xf numFmtId="0" fontId="51" fillId="2" borderId="0" xfId="0" applyFont="1" applyFill="1" applyAlignment="1">
      <alignment horizontal="center" vertical="center"/>
    </xf>
    <xf numFmtId="0" fontId="51" fillId="2" borderId="0" xfId="0" applyFont="1" applyFill="1" applyBorder="1" applyAlignment="1">
      <alignment horizontal="center" vertical="center"/>
    </xf>
    <xf numFmtId="0" fontId="51" fillId="2" borderId="0" xfId="0" applyFont="1" applyFill="1" applyBorder="1" applyAlignment="1">
      <alignment horizontal="left" vertical="center"/>
    </xf>
    <xf numFmtId="0" fontId="51" fillId="2" borderId="0" xfId="0" applyFont="1" applyFill="1" applyAlignment="1">
      <alignment vertical="center"/>
    </xf>
    <xf numFmtId="0" fontId="52" fillId="2" borderId="0" xfId="0" applyFont="1" applyFill="1" applyAlignment="1">
      <alignment vertical="center"/>
    </xf>
    <xf numFmtId="0" fontId="20" fillId="2" borderId="0" xfId="0" applyFont="1" applyFill="1" applyBorder="1" applyAlignment="1">
      <alignment horizontal="right" vertical="center"/>
    </xf>
    <xf numFmtId="0" fontId="20" fillId="2" borderId="0" xfId="0" applyFont="1" applyFill="1" applyAlignment="1">
      <alignment horizontal="left" vertical="center"/>
    </xf>
    <xf numFmtId="1" fontId="26" fillId="2" borderId="2" xfId="0" applyNumberFormat="1" applyFont="1" applyFill="1" applyBorder="1" applyAlignment="1">
      <alignment horizontal="center" vertical="center"/>
    </xf>
    <xf numFmtId="0" fontId="25" fillId="2" borderId="29" xfId="0" applyFont="1" applyFill="1" applyBorder="1" applyAlignment="1">
      <alignment horizontal="center" vertical="center" textRotation="90" wrapText="1"/>
    </xf>
    <xf numFmtId="0" fontId="10" fillId="11" borderId="1" xfId="0" applyFont="1" applyFill="1" applyBorder="1" applyAlignment="1">
      <alignment horizontal="center" vertical="center" wrapText="1" shrinkToFit="1"/>
    </xf>
    <xf numFmtId="0" fontId="4" fillId="2" borderId="10" xfId="0" applyFont="1" applyFill="1" applyBorder="1" applyAlignment="1">
      <alignment horizontal="left" vertical="center" wrapText="1" shrinkToFit="1"/>
    </xf>
    <xf numFmtId="0" fontId="53" fillId="7" borderId="44" xfId="0" applyFont="1" applyFill="1" applyBorder="1" applyAlignment="1">
      <alignment vertical="center"/>
    </xf>
    <xf numFmtId="0" fontId="53" fillId="7" borderId="0" xfId="0" applyFont="1" applyFill="1" applyBorder="1" applyAlignment="1">
      <alignment vertical="center"/>
    </xf>
    <xf numFmtId="0" fontId="7" fillId="7" borderId="15" xfId="0" applyFont="1" applyFill="1" applyBorder="1" applyAlignment="1">
      <alignment horizontal="center"/>
    </xf>
    <xf numFmtId="0" fontId="7" fillId="7" borderId="14" xfId="0" applyFont="1" applyFill="1" applyBorder="1" applyAlignment="1">
      <alignment horizontal="center"/>
    </xf>
    <xf numFmtId="0" fontId="7" fillId="7" borderId="2" xfId="0" applyFont="1" applyFill="1" applyBorder="1" applyAlignment="1">
      <alignment horizontal="center"/>
    </xf>
    <xf numFmtId="0" fontId="7" fillId="7" borderId="25" xfId="0" applyFont="1" applyFill="1" applyBorder="1" applyAlignment="1">
      <alignment horizontal="center"/>
    </xf>
    <xf numFmtId="0" fontId="42" fillId="0" borderId="14" xfId="0" applyFont="1" applyFill="1" applyBorder="1" applyAlignment="1">
      <alignment horizontal="center" vertical="center" wrapText="1"/>
    </xf>
    <xf numFmtId="0" fontId="55" fillId="14" borderId="29" xfId="0" applyFont="1" applyFill="1" applyBorder="1" applyAlignment="1">
      <alignment horizontal="center" vertical="center"/>
    </xf>
    <xf numFmtId="0" fontId="56" fillId="21" borderId="41" xfId="0" applyFont="1" applyFill="1" applyBorder="1" applyAlignment="1">
      <alignment horizontal="center" vertical="center"/>
    </xf>
    <xf numFmtId="2" fontId="20" fillId="4" borderId="20" xfId="0" applyNumberFormat="1" applyFont="1" applyFill="1" applyBorder="1" applyAlignment="1">
      <alignment horizontal="center" vertical="center"/>
    </xf>
    <xf numFmtId="0" fontId="26" fillId="2" borderId="1" xfId="0" applyFont="1" applyFill="1" applyBorder="1" applyAlignment="1">
      <alignment horizontal="center" vertical="center" wrapText="1"/>
    </xf>
    <xf numFmtId="0" fontId="28" fillId="2" borderId="0" xfId="34" applyFont="1" applyFill="1" applyBorder="1" applyAlignment="1">
      <alignment horizontal="center" vertical="center"/>
    </xf>
    <xf numFmtId="0" fontId="20" fillId="2" borderId="0" xfId="0" applyFont="1" applyFill="1" applyBorder="1" applyAlignment="1">
      <alignment horizontal="center" vertical="center" wrapText="1"/>
    </xf>
    <xf numFmtId="0" fontId="20" fillId="2" borderId="37" xfId="0" applyFont="1" applyFill="1" applyBorder="1" applyAlignment="1">
      <alignment horizontal="center" vertical="center"/>
    </xf>
    <xf numFmtId="0" fontId="26" fillId="2" borderId="11" xfId="0" applyFont="1" applyFill="1" applyBorder="1" applyAlignment="1">
      <alignment horizontal="center" vertical="center" wrapText="1"/>
    </xf>
    <xf numFmtId="0" fontId="26" fillId="2" borderId="61" xfId="0" applyFont="1" applyFill="1" applyBorder="1" applyAlignment="1">
      <alignment horizontal="center" vertical="center" wrapText="1"/>
    </xf>
    <xf numFmtId="0" fontId="26" fillId="2" borderId="5" xfId="0" applyFont="1" applyFill="1" applyBorder="1" applyAlignment="1">
      <alignment horizontal="center" vertical="center" wrapText="1"/>
    </xf>
    <xf numFmtId="1" fontId="26" fillId="2" borderId="13" xfId="0" applyNumberFormat="1" applyFont="1" applyFill="1" applyBorder="1" applyAlignment="1">
      <alignment horizontal="center" vertical="center" wrapText="1"/>
    </xf>
    <xf numFmtId="1" fontId="26" fillId="2" borderId="5" xfId="0" applyNumberFormat="1" applyFont="1" applyFill="1" applyBorder="1" applyAlignment="1">
      <alignment horizontal="center" vertical="center" wrapText="1"/>
    </xf>
    <xf numFmtId="0" fontId="20" fillId="2" borderId="1" xfId="0" applyFont="1" applyFill="1" applyBorder="1" applyAlignment="1">
      <alignment horizontal="center" vertical="center"/>
    </xf>
    <xf numFmtId="0" fontId="30" fillId="2" borderId="0" xfId="0" applyFont="1" applyFill="1" applyBorder="1" applyAlignment="1">
      <alignment horizontal="center" vertical="center" textRotation="90" wrapText="1"/>
    </xf>
    <xf numFmtId="0" fontId="26" fillId="2" borderId="0" xfId="0" applyFont="1" applyFill="1" applyBorder="1" applyAlignment="1">
      <alignment horizontal="center" vertical="center" textRotation="90" wrapText="1"/>
    </xf>
    <xf numFmtId="0" fontId="20" fillId="0" borderId="0" xfId="0" applyFont="1" applyBorder="1" applyAlignment="1">
      <alignment horizontal="right" vertical="center"/>
    </xf>
    <xf numFmtId="1" fontId="20" fillId="4" borderId="20" xfId="0" applyNumberFormat="1" applyFont="1" applyFill="1" applyBorder="1" applyAlignment="1">
      <alignment horizontal="center" vertical="center"/>
    </xf>
    <xf numFmtId="167" fontId="20" fillId="0" borderId="1" xfId="72" applyNumberFormat="1" applyFont="1" applyFill="1" applyBorder="1" applyAlignment="1">
      <alignment horizontal="center" vertical="center"/>
    </xf>
    <xf numFmtId="0" fontId="20" fillId="2" borderId="21" xfId="0" applyFont="1" applyFill="1" applyBorder="1" applyAlignment="1">
      <alignment horizontal="center" vertical="center"/>
    </xf>
    <xf numFmtId="2" fontId="20" fillId="2" borderId="21" xfId="0" applyNumberFormat="1" applyFont="1" applyFill="1" applyBorder="1" applyAlignment="1">
      <alignment horizontal="center" vertical="center"/>
    </xf>
    <xf numFmtId="2" fontId="20" fillId="4" borderId="21" xfId="0" applyNumberFormat="1" applyFont="1" applyFill="1" applyBorder="1" applyAlignment="1">
      <alignment horizontal="center" vertical="center"/>
    </xf>
    <xf numFmtId="2" fontId="20" fillId="0" borderId="21" xfId="0" applyNumberFormat="1" applyFont="1" applyFill="1" applyBorder="1" applyAlignment="1">
      <alignment horizontal="center" vertical="center"/>
    </xf>
    <xf numFmtId="1" fontId="20" fillId="0" borderId="21" xfId="0" applyNumberFormat="1" applyFont="1" applyBorder="1" applyAlignment="1">
      <alignment horizontal="center" vertical="center"/>
    </xf>
    <xf numFmtId="1" fontId="20" fillId="4" borderId="21" xfId="0" applyNumberFormat="1" applyFont="1" applyFill="1" applyBorder="1" applyAlignment="1">
      <alignment horizontal="center" vertical="center"/>
    </xf>
    <xf numFmtId="1" fontId="20" fillId="2" borderId="21" xfId="0" applyNumberFormat="1" applyFont="1" applyFill="1" applyBorder="1" applyAlignment="1">
      <alignment horizontal="center" vertical="center"/>
    </xf>
    <xf numFmtId="9" fontId="20" fillId="5" borderId="21" xfId="72" applyFont="1" applyFill="1" applyBorder="1" applyAlignment="1">
      <alignment horizontal="center" vertical="center"/>
    </xf>
    <xf numFmtId="9" fontId="20" fillId="5" borderId="20" xfId="72" applyFont="1" applyFill="1" applyBorder="1" applyAlignment="1">
      <alignment horizontal="center" vertical="center"/>
    </xf>
    <xf numFmtId="0" fontId="26" fillId="2" borderId="62" xfId="0" applyFont="1" applyFill="1" applyBorder="1" applyAlignment="1">
      <alignment horizontal="center" vertical="center"/>
    </xf>
    <xf numFmtId="166" fontId="20" fillId="3" borderId="1" xfId="0" applyNumberFormat="1" applyFont="1" applyFill="1" applyBorder="1" applyAlignment="1">
      <alignment horizontal="center" vertical="center"/>
    </xf>
    <xf numFmtId="0" fontId="26" fillId="2" borderId="63" xfId="0" applyFont="1" applyFill="1" applyBorder="1" applyAlignment="1">
      <alignment horizontal="center" vertical="center"/>
    </xf>
    <xf numFmtId="0" fontId="26" fillId="2" borderId="64" xfId="0" applyFont="1" applyFill="1" applyBorder="1" applyAlignment="1">
      <alignment horizontal="center" vertical="center"/>
    </xf>
    <xf numFmtId="166" fontId="20" fillId="3" borderId="7" xfId="0" applyNumberFormat="1" applyFont="1" applyFill="1" applyBorder="1" applyAlignment="1">
      <alignment horizontal="center" vertical="center"/>
    </xf>
    <xf numFmtId="166" fontId="20" fillId="3" borderId="16" xfId="0" applyNumberFormat="1" applyFont="1" applyFill="1" applyBorder="1" applyAlignment="1">
      <alignment horizontal="center" vertical="center"/>
    </xf>
    <xf numFmtId="166" fontId="20" fillId="3" borderId="10" xfId="0" applyNumberFormat="1" applyFont="1" applyFill="1" applyBorder="1" applyAlignment="1">
      <alignment horizontal="center" vertical="center"/>
    </xf>
    <xf numFmtId="166" fontId="20" fillId="3" borderId="11" xfId="0" applyNumberFormat="1" applyFont="1" applyFill="1" applyBorder="1" applyAlignment="1">
      <alignment horizontal="center" vertical="center"/>
    </xf>
    <xf numFmtId="166" fontId="20" fillId="3" borderId="8" xfId="0" applyNumberFormat="1" applyFont="1" applyFill="1" applyBorder="1" applyAlignment="1">
      <alignment horizontal="center" vertical="center"/>
    </xf>
    <xf numFmtId="166" fontId="20" fillId="3" borderId="3" xfId="0" applyNumberFormat="1" applyFont="1" applyFill="1" applyBorder="1" applyAlignment="1">
      <alignment horizontal="center" vertical="center"/>
    </xf>
    <xf numFmtId="1" fontId="20" fillId="3" borderId="3" xfId="0" applyNumberFormat="1" applyFont="1" applyFill="1" applyBorder="1" applyAlignment="1">
      <alignment horizontal="center" vertical="center"/>
    </xf>
    <xf numFmtId="2" fontId="20" fillId="3" borderId="3" xfId="0" applyNumberFormat="1" applyFont="1" applyFill="1" applyBorder="1" applyAlignment="1">
      <alignment horizontal="center" vertical="center"/>
    </xf>
    <xf numFmtId="2" fontId="57" fillId="2" borderId="1" xfId="0" applyNumberFormat="1" applyFont="1" applyFill="1" applyBorder="1" applyAlignment="1">
      <alignment horizontal="center"/>
    </xf>
    <xf numFmtId="2" fontId="57" fillId="2" borderId="16" xfId="0" applyNumberFormat="1" applyFont="1" applyFill="1" applyBorder="1" applyAlignment="1">
      <alignment horizontal="center"/>
    </xf>
    <xf numFmtId="0" fontId="57" fillId="2" borderId="20" xfId="0" applyFont="1" applyFill="1" applyBorder="1" applyAlignment="1">
      <alignment horizontal="center" vertical="center"/>
    </xf>
    <xf numFmtId="166" fontId="57" fillId="4" borderId="20" xfId="0" applyNumberFormat="1" applyFont="1" applyFill="1" applyBorder="1" applyAlignment="1">
      <alignment horizontal="center" vertical="center"/>
    </xf>
    <xf numFmtId="2" fontId="57" fillId="2" borderId="20" xfId="0" applyNumberFormat="1" applyFont="1" applyFill="1" applyBorder="1" applyAlignment="1">
      <alignment horizontal="center" vertical="center"/>
    </xf>
    <xf numFmtId="2" fontId="57" fillId="2" borderId="16" xfId="0" applyNumberFormat="1" applyFont="1" applyFill="1" applyBorder="1" applyAlignment="1">
      <alignment horizontal="center" vertical="center"/>
    </xf>
    <xf numFmtId="1" fontId="57" fillId="0" borderId="16" xfId="0" applyNumberFormat="1" applyFont="1" applyBorder="1" applyAlignment="1">
      <alignment horizontal="center" vertical="center"/>
    </xf>
    <xf numFmtId="1" fontId="57" fillId="2" borderId="16" xfId="0" applyNumberFormat="1" applyFont="1" applyFill="1" applyBorder="1" applyAlignment="1">
      <alignment horizontal="center" vertical="center"/>
    </xf>
    <xf numFmtId="0" fontId="57" fillId="2" borderId="1" xfId="0" applyFont="1" applyFill="1" applyBorder="1" applyAlignment="1">
      <alignment horizontal="center" vertical="center"/>
    </xf>
    <xf numFmtId="166" fontId="57" fillId="4" borderId="1" xfId="0" applyNumberFormat="1" applyFont="1" applyFill="1" applyBorder="1" applyAlignment="1">
      <alignment horizontal="center" vertical="center"/>
    </xf>
    <xf numFmtId="2" fontId="57" fillId="2" borderId="1" xfId="0" applyNumberFormat="1" applyFont="1" applyFill="1" applyBorder="1" applyAlignment="1">
      <alignment horizontal="center" vertical="center"/>
    </xf>
    <xf numFmtId="1" fontId="57" fillId="0" borderId="1" xfId="0" applyNumberFormat="1" applyFont="1" applyBorder="1" applyAlignment="1">
      <alignment horizontal="center" vertical="center"/>
    </xf>
    <xf numFmtId="1" fontId="57" fillId="2" borderId="1" xfId="0" applyNumberFormat="1" applyFont="1" applyFill="1" applyBorder="1" applyAlignment="1">
      <alignment horizontal="center" vertical="center"/>
    </xf>
    <xf numFmtId="2" fontId="57" fillId="2" borderId="10" xfId="0" applyNumberFormat="1" applyFont="1" applyFill="1" applyBorder="1" applyAlignment="1">
      <alignment horizontal="center" vertical="center"/>
    </xf>
    <xf numFmtId="0" fontId="57" fillId="2" borderId="46" xfId="0" applyFont="1" applyFill="1" applyBorder="1" applyAlignment="1">
      <alignment horizontal="center" vertical="center"/>
    </xf>
    <xf numFmtId="0" fontId="57" fillId="2" borderId="21" xfId="0" applyFont="1" applyFill="1" applyBorder="1" applyAlignment="1">
      <alignment horizontal="center" vertical="center"/>
    </xf>
    <xf numFmtId="166" fontId="57" fillId="4" borderId="21" xfId="0" applyNumberFormat="1" applyFont="1" applyFill="1" applyBorder="1" applyAlignment="1">
      <alignment horizontal="center" vertical="center"/>
    </xf>
    <xf numFmtId="167" fontId="57" fillId="2" borderId="27" xfId="0" applyNumberFormat="1" applyFont="1" applyFill="1" applyBorder="1" applyAlignment="1">
      <alignment horizontal="center"/>
    </xf>
    <xf numFmtId="0" fontId="57" fillId="2" borderId="28" xfId="0" applyFont="1" applyFill="1" applyBorder="1" applyAlignment="1">
      <alignment horizontal="center"/>
    </xf>
    <xf numFmtId="0" fontId="26" fillId="2" borderId="16" xfId="0" applyFont="1" applyFill="1" applyBorder="1" applyAlignment="1">
      <alignment horizontal="center" vertical="center" wrapText="1"/>
    </xf>
    <xf numFmtId="0" fontId="20" fillId="2" borderId="10" xfId="0" applyFont="1" applyFill="1" applyBorder="1" applyAlignment="1">
      <alignment horizontal="center" vertical="center"/>
    </xf>
    <xf numFmtId="0" fontId="20" fillId="2" borderId="11" xfId="0" applyFont="1" applyFill="1" applyBorder="1" applyAlignment="1">
      <alignment horizontal="center" vertical="center"/>
    </xf>
    <xf numFmtId="0" fontId="20" fillId="2" borderId="46" xfId="0" applyFont="1" applyFill="1" applyBorder="1" applyAlignment="1">
      <alignment horizontal="center" vertical="center"/>
    </xf>
    <xf numFmtId="0" fontId="20" fillId="2" borderId="56" xfId="0" applyFont="1" applyFill="1" applyBorder="1" applyAlignment="1">
      <alignment horizontal="center" vertical="center"/>
    </xf>
    <xf numFmtId="0" fontId="0" fillId="0" borderId="0" xfId="0" applyBorder="1"/>
    <xf numFmtId="0" fontId="0" fillId="0" borderId="0" xfId="0" applyFill="1" applyBorder="1"/>
    <xf numFmtId="0" fontId="14" fillId="0" borderId="0" xfId="0" applyFont="1" applyFill="1" applyBorder="1"/>
    <xf numFmtId="0" fontId="0" fillId="0" borderId="0" xfId="0" applyFill="1" applyBorder="1" applyAlignment="1">
      <alignment horizontal="center"/>
    </xf>
    <xf numFmtId="0" fontId="14" fillId="0" borderId="0" xfId="0" applyFont="1" applyFill="1" applyBorder="1" applyAlignment="1">
      <alignment horizontal="center" vertical="center"/>
    </xf>
    <xf numFmtId="1" fontId="0" fillId="0" borderId="0" xfId="0" applyNumberFormat="1" applyFill="1" applyBorder="1" applyAlignment="1">
      <alignment horizontal="center" vertical="center"/>
    </xf>
    <xf numFmtId="166" fontId="0" fillId="0" borderId="0" xfId="0" applyNumberFormat="1" applyFill="1" applyBorder="1" applyAlignment="1">
      <alignment horizontal="center" vertical="center"/>
    </xf>
    <xf numFmtId="0" fontId="0" fillId="0" borderId="7" xfId="0" applyBorder="1" applyAlignment="1">
      <alignment horizontal="center"/>
    </xf>
    <xf numFmtId="0" fontId="0" fillId="0" borderId="9" xfId="0" applyBorder="1" applyAlignment="1">
      <alignment horizontal="center" vertic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 vertical="center"/>
    </xf>
    <xf numFmtId="0" fontId="0" fillId="0" borderId="8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3" fillId="0" borderId="0" xfId="0" applyFont="1"/>
    <xf numFmtId="0" fontId="4" fillId="2" borderId="10" xfId="0" applyFont="1" applyFill="1" applyBorder="1" applyAlignment="1">
      <alignment horizontal="left" vertical="center" wrapText="1" shrinkToFit="1"/>
    </xf>
    <xf numFmtId="0" fontId="25" fillId="2" borderId="29" xfId="0" applyFont="1" applyFill="1" applyBorder="1" applyAlignment="1">
      <alignment horizontal="center" vertical="center" textRotation="90" wrapText="1"/>
    </xf>
    <xf numFmtId="0" fontId="58" fillId="0" borderId="2" xfId="0" applyFont="1" applyBorder="1" applyAlignment="1">
      <alignment horizontal="center" vertical="center"/>
    </xf>
    <xf numFmtId="0" fontId="58" fillId="0" borderId="40" xfId="0" applyFont="1" applyBorder="1" applyAlignment="1">
      <alignment horizontal="center" vertical="center"/>
    </xf>
    <xf numFmtId="0" fontId="15" fillId="12" borderId="4" xfId="0" applyFont="1" applyFill="1" applyBorder="1" applyAlignment="1">
      <alignment horizontal="center" vertical="center"/>
    </xf>
    <xf numFmtId="0" fontId="15" fillId="12" borderId="6" xfId="0" applyFont="1" applyFill="1" applyBorder="1" applyAlignment="1">
      <alignment horizontal="center" vertical="center"/>
    </xf>
    <xf numFmtId="0" fontId="15" fillId="12" borderId="5" xfId="0" applyFont="1" applyFill="1" applyBorder="1" applyAlignment="1">
      <alignment horizontal="center" vertical="center"/>
    </xf>
    <xf numFmtId="0" fontId="15" fillId="0" borderId="0" xfId="0" applyFont="1" applyFill="1" applyBorder="1" applyAlignment="1">
      <alignment horizontal="center" vertical="center"/>
    </xf>
    <xf numFmtId="0" fontId="14" fillId="0" borderId="0" xfId="0" applyFont="1" applyFill="1" applyBorder="1" applyAlignment="1">
      <alignment horizontal="center" vertical="center" wrapText="1"/>
    </xf>
    <xf numFmtId="0" fontId="0" fillId="0" borderId="29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30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40" xfId="0" applyBorder="1" applyAlignment="1">
      <alignment horizontal="center"/>
    </xf>
    <xf numFmtId="0" fontId="14" fillId="0" borderId="0" xfId="0" applyFont="1" applyAlignment="1">
      <alignment horizontal="center"/>
    </xf>
    <xf numFmtId="0" fontId="27" fillId="2" borderId="14" xfId="0" applyFont="1" applyFill="1" applyBorder="1" applyAlignment="1">
      <alignment horizontal="center" vertical="center"/>
    </xf>
    <xf numFmtId="0" fontId="26" fillId="2" borderId="65" xfId="0" applyFont="1" applyFill="1" applyBorder="1" applyAlignment="1">
      <alignment horizontal="center" vertical="center"/>
    </xf>
    <xf numFmtId="0" fontId="20" fillId="2" borderId="7" xfId="0" applyFont="1" applyFill="1" applyBorder="1" applyAlignment="1">
      <alignment horizontal="center" vertical="center"/>
    </xf>
    <xf numFmtId="167" fontId="20" fillId="0" borderId="16" xfId="72" applyNumberFormat="1" applyFont="1" applyFill="1" applyBorder="1" applyAlignment="1">
      <alignment horizontal="center" vertical="center"/>
    </xf>
    <xf numFmtId="0" fontId="20" fillId="2" borderId="30" xfId="0" applyFont="1" applyFill="1" applyBorder="1" applyAlignment="1">
      <alignment horizontal="center" vertical="center"/>
    </xf>
    <xf numFmtId="2" fontId="20" fillId="3" borderId="61" xfId="0" applyNumberFormat="1" applyFont="1" applyFill="1" applyBorder="1" applyAlignment="1">
      <alignment horizontal="center" vertical="center"/>
    </xf>
    <xf numFmtId="0" fontId="20" fillId="2" borderId="23" xfId="0" applyFont="1" applyFill="1" applyBorder="1" applyAlignment="1">
      <alignment horizontal="center" vertical="center"/>
    </xf>
    <xf numFmtId="0" fontId="26" fillId="2" borderId="68" xfId="0" applyFont="1" applyFill="1" applyBorder="1" applyAlignment="1">
      <alignment horizontal="center" vertical="center"/>
    </xf>
    <xf numFmtId="0" fontId="20" fillId="2" borderId="69" xfId="0" applyFont="1" applyFill="1" applyBorder="1" applyAlignment="1">
      <alignment horizontal="center" vertical="center"/>
    </xf>
    <xf numFmtId="0" fontId="20" fillId="2" borderId="70" xfId="0" applyFont="1" applyFill="1" applyBorder="1" applyAlignment="1">
      <alignment horizontal="center" vertical="center"/>
    </xf>
    <xf numFmtId="0" fontId="20" fillId="3" borderId="1" xfId="0" applyFont="1" applyFill="1" applyBorder="1" applyAlignment="1">
      <alignment horizontal="center" vertical="center"/>
    </xf>
    <xf numFmtId="0" fontId="20" fillId="3" borderId="21" xfId="0" applyFont="1" applyFill="1" applyBorder="1" applyAlignment="1">
      <alignment horizontal="center" vertical="center"/>
    </xf>
    <xf numFmtId="1" fontId="20" fillId="22" borderId="16" xfId="0" applyNumberFormat="1" applyFont="1" applyFill="1" applyBorder="1" applyAlignment="1">
      <alignment horizontal="center" vertical="center"/>
    </xf>
    <xf numFmtId="1" fontId="20" fillId="22" borderId="1" xfId="0" applyNumberFormat="1" applyFont="1" applyFill="1" applyBorder="1" applyAlignment="1">
      <alignment horizontal="center" vertical="center"/>
    </xf>
    <xf numFmtId="9" fontId="20" fillId="22" borderId="16" xfId="72" applyFont="1" applyFill="1" applyBorder="1" applyAlignment="1">
      <alignment horizontal="center" vertical="center"/>
    </xf>
    <xf numFmtId="9" fontId="20" fillId="22" borderId="1" xfId="72" applyFont="1" applyFill="1" applyBorder="1" applyAlignment="1">
      <alignment horizontal="center" vertical="center"/>
    </xf>
    <xf numFmtId="2" fontId="20" fillId="22" borderId="16" xfId="0" applyNumberFormat="1" applyFont="1" applyFill="1" applyBorder="1" applyAlignment="1">
      <alignment horizontal="center" vertical="center"/>
    </xf>
    <xf numFmtId="2" fontId="20" fillId="22" borderId="1" xfId="0" applyNumberFormat="1" applyFont="1" applyFill="1" applyBorder="1" applyAlignment="1">
      <alignment horizontal="center" vertical="center"/>
    </xf>
    <xf numFmtId="0" fontId="20" fillId="0" borderId="16" xfId="0" applyFont="1" applyBorder="1" applyAlignment="1">
      <alignment horizontal="center" vertical="center"/>
    </xf>
    <xf numFmtId="2" fontId="20" fillId="2" borderId="22" xfId="34" applyNumberFormat="1" applyFont="1" applyFill="1" applyBorder="1" applyAlignment="1">
      <alignment horizontal="center" vertical="center"/>
    </xf>
    <xf numFmtId="2" fontId="20" fillId="2" borderId="23" xfId="34" applyNumberFormat="1" applyFont="1" applyFill="1" applyBorder="1" applyAlignment="1">
      <alignment horizontal="center" vertical="center"/>
    </xf>
    <xf numFmtId="2" fontId="20" fillId="0" borderId="23" xfId="34" applyNumberFormat="1" applyFont="1" applyBorder="1" applyAlignment="1">
      <alignment horizontal="center" vertical="center" shrinkToFit="1"/>
    </xf>
    <xf numFmtId="0" fontId="61" fillId="24" borderId="1" xfId="0" applyFont="1" applyFill="1" applyBorder="1" applyAlignment="1">
      <alignment horizontal="center" vertical="center"/>
    </xf>
    <xf numFmtId="49" fontId="62" fillId="25" borderId="1" xfId="0" applyNumberFormat="1" applyFont="1" applyFill="1" applyBorder="1" applyAlignment="1">
      <alignment horizontal="center" vertical="center"/>
    </xf>
    <xf numFmtId="14" fontId="62" fillId="25" borderId="1" xfId="0" applyNumberFormat="1" applyFont="1" applyFill="1" applyBorder="1" applyAlignment="1">
      <alignment horizontal="center" vertical="center"/>
    </xf>
    <xf numFmtId="0" fontId="62" fillId="25" borderId="1" xfId="0" applyFont="1" applyFill="1" applyBorder="1" applyAlignment="1">
      <alignment horizontal="center" vertical="center"/>
    </xf>
    <xf numFmtId="0" fontId="63" fillId="2" borderId="1" xfId="0" applyFont="1" applyFill="1" applyBorder="1"/>
    <xf numFmtId="0" fontId="58" fillId="0" borderId="2" xfId="0" applyFont="1" applyBorder="1" applyAlignment="1">
      <alignment horizontal="center" vertical="center"/>
    </xf>
    <xf numFmtId="0" fontId="58" fillId="0" borderId="40" xfId="0" applyFont="1" applyBorder="1" applyAlignment="1">
      <alignment horizontal="center" vertical="center"/>
    </xf>
    <xf numFmtId="0" fontId="69" fillId="26" borderId="51" xfId="0" applyFont="1" applyFill="1" applyBorder="1" applyAlignment="1">
      <alignment horizontal="center" vertical="center"/>
    </xf>
    <xf numFmtId="0" fontId="69" fillId="29" borderId="1" xfId="0" applyFont="1" applyFill="1" applyBorder="1" applyAlignment="1">
      <alignment horizontal="center" vertical="center" wrapText="1"/>
    </xf>
    <xf numFmtId="0" fontId="69" fillId="29" borderId="73" xfId="0" applyFont="1" applyFill="1" applyBorder="1" applyAlignment="1">
      <alignment horizontal="center" vertical="center" wrapText="1"/>
    </xf>
    <xf numFmtId="0" fontId="68" fillId="0" borderId="10" xfId="0" applyFont="1" applyBorder="1" applyAlignment="1">
      <alignment horizontal="center" vertical="center"/>
    </xf>
    <xf numFmtId="0" fontId="68" fillId="0" borderId="23" xfId="0" applyFont="1" applyBorder="1" applyAlignment="1">
      <alignment horizontal="center" vertical="center"/>
    </xf>
    <xf numFmtId="0" fontId="68" fillId="0" borderId="1" xfId="0" applyFont="1" applyBorder="1" applyAlignment="1">
      <alignment horizontal="center" vertical="center"/>
    </xf>
    <xf numFmtId="0" fontId="68" fillId="0" borderId="28" xfId="0" applyFont="1" applyBorder="1" applyAlignment="1">
      <alignment horizontal="center" vertical="center"/>
    </xf>
    <xf numFmtId="0" fontId="68" fillId="0" borderId="11" xfId="0" applyFont="1" applyBorder="1" applyAlignment="1">
      <alignment horizontal="center" vertical="center"/>
    </xf>
    <xf numFmtId="0" fontId="68" fillId="0" borderId="8" xfId="0" applyFont="1" applyBorder="1" applyAlignment="1">
      <alignment horizontal="center" vertical="center"/>
    </xf>
    <xf numFmtId="0" fontId="68" fillId="0" borderId="66" xfId="0" applyFont="1" applyBorder="1" applyAlignment="1">
      <alignment horizontal="center" vertical="center"/>
    </xf>
    <xf numFmtId="0" fontId="68" fillId="0" borderId="3" xfId="0" applyFont="1" applyBorder="1" applyAlignment="1">
      <alignment horizontal="center" vertical="center"/>
    </xf>
    <xf numFmtId="0" fontId="68" fillId="0" borderId="33" xfId="0" applyFont="1" applyBorder="1" applyAlignment="1">
      <alignment horizontal="center" vertical="center"/>
    </xf>
    <xf numFmtId="0" fontId="68" fillId="0" borderId="12" xfId="0" applyFont="1" applyBorder="1" applyAlignment="1">
      <alignment horizontal="center" vertical="center"/>
    </xf>
    <xf numFmtId="0" fontId="68" fillId="0" borderId="0" xfId="0" applyFont="1" applyAlignment="1">
      <alignment horizontal="center" vertical="center"/>
    </xf>
    <xf numFmtId="0" fontId="66" fillId="0" borderId="0" xfId="0" applyFont="1"/>
    <xf numFmtId="2" fontId="68" fillId="0" borderId="28" xfId="0" applyNumberFormat="1" applyFont="1" applyBorder="1" applyAlignment="1">
      <alignment horizontal="center" vertical="center"/>
    </xf>
    <xf numFmtId="0" fontId="0" fillId="0" borderId="76" xfId="0" applyBorder="1" applyAlignment="1">
      <alignment horizontal="center" vertical="center"/>
    </xf>
    <xf numFmtId="0" fontId="14" fillId="0" borderId="0" xfId="0" applyFont="1"/>
    <xf numFmtId="0" fontId="14" fillId="0" borderId="0" xfId="0" applyFont="1" applyFill="1" applyBorder="1" applyAlignment="1">
      <alignment horizontal="center"/>
    </xf>
    <xf numFmtId="0" fontId="20" fillId="2" borderId="20" xfId="0" applyFont="1" applyFill="1" applyBorder="1" applyAlignment="1">
      <alignment horizontal="center" vertical="center" wrapText="1"/>
    </xf>
    <xf numFmtId="0" fontId="20" fillId="2" borderId="1" xfId="0" applyFont="1" applyFill="1" applyBorder="1" applyAlignment="1">
      <alignment horizontal="center" vertical="center" wrapText="1"/>
    </xf>
    <xf numFmtId="1" fontId="20" fillId="2" borderId="20" xfId="0" applyNumberFormat="1" applyFont="1" applyFill="1" applyBorder="1" applyAlignment="1">
      <alignment horizontal="center" vertical="center" wrapText="1"/>
    </xf>
    <xf numFmtId="1" fontId="20" fillId="2" borderId="1" xfId="0" applyNumberFormat="1" applyFont="1" applyFill="1" applyBorder="1" applyAlignment="1">
      <alignment horizontal="center" vertical="center" wrapText="1"/>
    </xf>
    <xf numFmtId="0" fontId="20" fillId="2" borderId="73" xfId="0" applyFont="1" applyFill="1" applyBorder="1" applyAlignment="1">
      <alignment horizontal="center" vertical="center" wrapText="1"/>
    </xf>
    <xf numFmtId="0" fontId="20" fillId="2" borderId="23" xfId="0" applyFont="1" applyFill="1" applyBorder="1" applyAlignment="1">
      <alignment horizontal="center" vertical="center" wrapText="1"/>
    </xf>
    <xf numFmtId="2" fontId="20" fillId="2" borderId="69" xfId="0" applyNumberFormat="1" applyFont="1" applyFill="1" applyBorder="1" applyAlignment="1">
      <alignment horizontal="center" vertical="center"/>
    </xf>
    <xf numFmtId="0" fontId="59" fillId="0" borderId="0" xfId="0" applyFont="1"/>
    <xf numFmtId="0" fontId="59" fillId="0" borderId="0" xfId="0" applyFont="1" applyFill="1" applyBorder="1"/>
    <xf numFmtId="0" fontId="43" fillId="0" borderId="29" xfId="0" applyFont="1" applyBorder="1" applyAlignment="1">
      <alignment vertical="center"/>
    </xf>
    <xf numFmtId="0" fontId="43" fillId="0" borderId="15" xfId="0" applyFont="1" applyBorder="1" applyAlignment="1">
      <alignment vertical="center"/>
    </xf>
    <xf numFmtId="0" fontId="43" fillId="0" borderId="30" xfId="0" applyFont="1" applyBorder="1" applyAlignment="1">
      <alignment vertical="center"/>
    </xf>
    <xf numFmtId="0" fontId="43" fillId="0" borderId="26" xfId="0" applyFont="1" applyBorder="1" applyAlignment="1">
      <alignment vertical="center"/>
    </xf>
    <xf numFmtId="0" fontId="43" fillId="0" borderId="37" xfId="0" applyFont="1" applyBorder="1" applyAlignment="1">
      <alignment vertical="center"/>
    </xf>
    <xf numFmtId="0" fontId="0" fillId="0" borderId="41" xfId="0" applyBorder="1" applyAlignment="1">
      <alignment horizontal="center"/>
    </xf>
    <xf numFmtId="0" fontId="0" fillId="0" borderId="43" xfId="0" applyBorder="1" applyAlignment="1">
      <alignment horizontal="center"/>
    </xf>
    <xf numFmtId="0" fontId="0" fillId="0" borderId="77" xfId="0" applyBorder="1" applyAlignment="1">
      <alignment horizontal="center"/>
    </xf>
    <xf numFmtId="0" fontId="0" fillId="0" borderId="70" xfId="0" applyBorder="1" applyAlignment="1">
      <alignment horizontal="center"/>
    </xf>
    <xf numFmtId="0" fontId="14" fillId="3" borderId="17" xfId="0" applyFont="1" applyFill="1" applyBorder="1" applyAlignment="1">
      <alignment horizontal="center" vertical="center"/>
    </xf>
    <xf numFmtId="1" fontId="0" fillId="3" borderId="17" xfId="0" applyNumberFormat="1" applyFill="1" applyBorder="1" applyAlignment="1">
      <alignment horizontal="center" vertical="center"/>
    </xf>
    <xf numFmtId="0" fontId="14" fillId="18" borderId="41" xfId="0" applyFont="1" applyFill="1" applyBorder="1" applyAlignment="1">
      <alignment horizontal="center" vertical="center"/>
    </xf>
    <xf numFmtId="0" fontId="14" fillId="18" borderId="43" xfId="0" applyFont="1" applyFill="1" applyBorder="1" applyAlignment="1">
      <alignment horizontal="center" vertical="center"/>
    </xf>
    <xf numFmtId="0" fontId="14" fillId="18" borderId="44" xfId="0" applyFont="1" applyFill="1" applyBorder="1" applyAlignment="1">
      <alignment horizontal="center" vertical="center"/>
    </xf>
    <xf numFmtId="0" fontId="58" fillId="0" borderId="29" xfId="0" applyFont="1" applyBorder="1" applyAlignment="1">
      <alignment horizontal="center" vertical="center"/>
    </xf>
    <xf numFmtId="0" fontId="58" fillId="0" borderId="15" xfId="0" applyFont="1" applyBorder="1" applyAlignment="1">
      <alignment horizontal="center" vertical="center"/>
    </xf>
    <xf numFmtId="0" fontId="58" fillId="0" borderId="30" xfId="0" applyFont="1" applyBorder="1" applyAlignment="1">
      <alignment horizontal="center" vertical="center"/>
    </xf>
    <xf numFmtId="0" fontId="58" fillId="0" borderId="26" xfId="0" applyFont="1" applyBorder="1" applyAlignment="1">
      <alignment horizontal="center" vertical="center"/>
    </xf>
    <xf numFmtId="0" fontId="58" fillId="0" borderId="0" xfId="0" applyFont="1" applyBorder="1" applyAlignment="1">
      <alignment horizontal="center" vertical="center"/>
    </xf>
    <xf numFmtId="0" fontId="58" fillId="0" borderId="37" xfId="0" applyFont="1" applyBorder="1" applyAlignment="1">
      <alignment horizontal="center" vertical="center"/>
    </xf>
    <xf numFmtId="0" fontId="58" fillId="0" borderId="31" xfId="0" applyFont="1" applyBorder="1" applyAlignment="1">
      <alignment horizontal="center" vertical="center"/>
    </xf>
    <xf numFmtId="0" fontId="69" fillId="26" borderId="52" xfId="0" applyFont="1" applyFill="1" applyBorder="1" applyAlignment="1">
      <alignment horizontal="center" vertical="center"/>
    </xf>
    <xf numFmtId="0" fontId="69" fillId="26" borderId="60" xfId="0" applyFont="1" applyFill="1" applyBorder="1" applyAlignment="1">
      <alignment horizontal="center" vertical="center"/>
    </xf>
    <xf numFmtId="0" fontId="0" fillId="0" borderId="0" xfId="0" applyFill="1"/>
    <xf numFmtId="0" fontId="69" fillId="29" borderId="42" xfId="0" applyFont="1" applyFill="1" applyBorder="1" applyAlignment="1">
      <alignment horizontal="center" vertical="center" wrapText="1"/>
    </xf>
    <xf numFmtId="0" fontId="69" fillId="6" borderId="0" xfId="0" applyFont="1" applyFill="1"/>
    <xf numFmtId="0" fontId="14" fillId="0" borderId="0" xfId="0" applyFont="1" applyFill="1"/>
    <xf numFmtId="0" fontId="74" fillId="0" borderId="4" xfId="0" applyFont="1" applyBorder="1" applyAlignment="1"/>
    <xf numFmtId="0" fontId="74" fillId="0" borderId="5" xfId="0" applyFont="1" applyBorder="1" applyAlignment="1"/>
    <xf numFmtId="0" fontId="76" fillId="0" borderId="6" xfId="0" applyFont="1" applyBorder="1" applyAlignment="1">
      <alignment horizontal="center"/>
    </xf>
    <xf numFmtId="0" fontId="77" fillId="0" borderId="4" xfId="0" applyFont="1" applyBorder="1" applyAlignment="1"/>
    <xf numFmtId="0" fontId="77" fillId="0" borderId="5" xfId="0" applyFont="1" applyBorder="1" applyAlignment="1"/>
    <xf numFmtId="167" fontId="68" fillId="0" borderId="66" xfId="0" applyNumberFormat="1" applyFont="1" applyBorder="1" applyAlignment="1">
      <alignment horizontal="center" vertical="center"/>
    </xf>
    <xf numFmtId="167" fontId="68" fillId="0" borderId="28" xfId="0" applyNumberFormat="1" applyFont="1" applyBorder="1" applyAlignment="1">
      <alignment horizontal="center" vertical="center"/>
    </xf>
    <xf numFmtId="167" fontId="68" fillId="0" borderId="33" xfId="0" applyNumberFormat="1" applyFont="1" applyBorder="1" applyAlignment="1">
      <alignment horizontal="center" vertical="center"/>
    </xf>
    <xf numFmtId="0" fontId="0" fillId="0" borderId="0" xfId="0" applyAlignment="1">
      <alignment vertical="center"/>
    </xf>
    <xf numFmtId="0" fontId="59" fillId="6" borderId="51" xfId="0" applyFont="1" applyFill="1" applyBorder="1" applyAlignment="1">
      <alignment horizontal="center" vertical="center"/>
    </xf>
    <xf numFmtId="0" fontId="59" fillId="6" borderId="19" xfId="0" applyFont="1" applyFill="1" applyBorder="1" applyAlignment="1">
      <alignment horizontal="center" vertical="center"/>
    </xf>
    <xf numFmtId="0" fontId="15" fillId="16" borderId="19" xfId="0" applyFont="1" applyFill="1" applyBorder="1" applyAlignment="1">
      <alignment horizontal="center" vertical="center" wrapText="1"/>
    </xf>
    <xf numFmtId="0" fontId="15" fillId="16" borderId="57" xfId="0" applyFont="1" applyFill="1" applyBorder="1" applyAlignment="1">
      <alignment horizontal="center" vertical="center" wrapText="1"/>
    </xf>
    <xf numFmtId="0" fontId="14" fillId="17" borderId="54" xfId="0" applyFont="1" applyFill="1" applyBorder="1" applyAlignment="1">
      <alignment horizontal="center" vertical="center"/>
    </xf>
    <xf numFmtId="0" fontId="14" fillId="17" borderId="55" xfId="0" applyFont="1" applyFill="1" applyBorder="1" applyAlignment="1">
      <alignment horizontal="center" vertical="center"/>
    </xf>
    <xf numFmtId="0" fontId="14" fillId="17" borderId="78" xfId="0" applyFont="1" applyFill="1" applyBorder="1" applyAlignment="1">
      <alignment horizontal="center" vertical="center"/>
    </xf>
    <xf numFmtId="167" fontId="0" fillId="0" borderId="11" xfId="0" applyNumberFormat="1" applyBorder="1" applyAlignment="1">
      <alignment horizontal="center"/>
    </xf>
    <xf numFmtId="0" fontId="43" fillId="20" borderId="0" xfId="0" applyFont="1" applyFill="1" applyAlignment="1">
      <alignment vertical="center"/>
    </xf>
    <xf numFmtId="0" fontId="0" fillId="20" borderId="0" xfId="0" applyFill="1"/>
    <xf numFmtId="0" fontId="36" fillId="16" borderId="51" xfId="0" applyFont="1" applyFill="1" applyBorder="1" applyAlignment="1">
      <alignment horizontal="center" vertical="center"/>
    </xf>
    <xf numFmtId="0" fontId="43" fillId="0" borderId="7" xfId="0" applyFont="1" applyFill="1" applyBorder="1" applyAlignment="1">
      <alignment horizontal="center" vertical="center"/>
    </xf>
    <xf numFmtId="0" fontId="43" fillId="0" borderId="10" xfId="0" applyFont="1" applyFill="1" applyBorder="1" applyAlignment="1">
      <alignment horizontal="center" vertical="center"/>
    </xf>
    <xf numFmtId="0" fontId="43" fillId="0" borderId="8" xfId="0" applyFont="1" applyFill="1" applyBorder="1" applyAlignment="1">
      <alignment horizontal="center" vertical="center"/>
    </xf>
    <xf numFmtId="0" fontId="44" fillId="17" borderId="51" xfId="0" applyFont="1" applyFill="1" applyBorder="1" applyAlignment="1">
      <alignment horizontal="center" vertical="center"/>
    </xf>
    <xf numFmtId="0" fontId="33" fillId="17" borderId="19" xfId="0" applyFont="1" applyFill="1" applyBorder="1" applyAlignment="1">
      <alignment horizontal="center" vertical="center"/>
    </xf>
    <xf numFmtId="17" fontId="33" fillId="17" borderId="19" xfId="0" applyNumberFormat="1" applyFont="1" applyFill="1" applyBorder="1" applyAlignment="1">
      <alignment horizontal="center" vertical="center"/>
    </xf>
    <xf numFmtId="0" fontId="33" fillId="17" borderId="55" xfId="0" applyFont="1" applyFill="1" applyBorder="1" applyAlignment="1">
      <alignment horizontal="center" vertical="center"/>
    </xf>
    <xf numFmtId="0" fontId="36" fillId="16" borderId="19" xfId="0" applyFont="1" applyFill="1" applyBorder="1" applyAlignment="1">
      <alignment horizontal="center" vertical="center" wrapText="1"/>
    </xf>
    <xf numFmtId="2" fontId="0" fillId="0" borderId="20" xfId="0" applyNumberFormat="1" applyBorder="1" applyAlignment="1">
      <alignment horizontal="center" vertical="center"/>
    </xf>
    <xf numFmtId="2" fontId="0" fillId="0" borderId="61" xfId="0" applyNumberFormat="1" applyBorder="1" applyAlignment="1">
      <alignment horizontal="center" vertical="center"/>
    </xf>
    <xf numFmtId="2" fontId="0" fillId="0" borderId="1" xfId="0" applyNumberFormat="1" applyBorder="1" applyAlignment="1">
      <alignment horizontal="center" vertical="center"/>
    </xf>
    <xf numFmtId="2" fontId="0" fillId="0" borderId="11" xfId="0" applyNumberFormat="1" applyBorder="1" applyAlignment="1">
      <alignment horizontal="center" vertical="center"/>
    </xf>
    <xf numFmtId="2" fontId="0" fillId="0" borderId="3" xfId="0" applyNumberFormat="1" applyBorder="1" applyAlignment="1">
      <alignment horizontal="center" vertical="center"/>
    </xf>
    <xf numFmtId="2" fontId="0" fillId="0" borderId="12" xfId="0" applyNumberFormat="1" applyBorder="1" applyAlignment="1">
      <alignment horizontal="center" vertical="center"/>
    </xf>
    <xf numFmtId="0" fontId="14" fillId="0" borderId="60" xfId="0" applyFont="1" applyFill="1" applyBorder="1" applyAlignment="1">
      <alignment horizontal="left" vertical="center"/>
    </xf>
    <xf numFmtId="0" fontId="14" fillId="0" borderId="10" xfId="0" applyFont="1" applyFill="1" applyBorder="1" applyAlignment="1">
      <alignment horizontal="left" vertical="center"/>
    </xf>
    <xf numFmtId="0" fontId="69" fillId="0" borderId="10" xfId="0" applyFont="1" applyFill="1" applyBorder="1" applyAlignment="1">
      <alignment horizontal="left" vertical="center" wrapText="1"/>
    </xf>
    <xf numFmtId="0" fontId="14" fillId="0" borderId="10" xfId="0" applyFont="1" applyBorder="1" applyAlignment="1">
      <alignment horizontal="left" vertical="center"/>
    </xf>
    <xf numFmtId="0" fontId="14" fillId="0" borderId="8" xfId="0" applyFont="1" applyBorder="1" applyAlignment="1">
      <alignment horizontal="left" vertical="center"/>
    </xf>
    <xf numFmtId="0" fontId="73" fillId="0" borderId="1" xfId="0" applyFont="1" applyBorder="1" applyAlignment="1">
      <alignment horizontal="center" vertical="center"/>
    </xf>
    <xf numFmtId="0" fontId="73" fillId="0" borderId="3" xfId="0" applyFont="1" applyBorder="1" applyAlignment="1">
      <alignment horizontal="center" vertical="center"/>
    </xf>
    <xf numFmtId="0" fontId="0" fillId="0" borderId="14" xfId="0" applyBorder="1" applyAlignment="1">
      <alignment horizontal="center"/>
    </xf>
    <xf numFmtId="2" fontId="0" fillId="0" borderId="41" xfId="0" applyNumberFormat="1" applyFill="1" applyBorder="1" applyAlignment="1">
      <alignment horizontal="center" vertical="center"/>
    </xf>
    <xf numFmtId="2" fontId="0" fillId="0" borderId="43" xfId="0" applyNumberFormat="1" applyFill="1" applyBorder="1" applyAlignment="1">
      <alignment horizontal="center" vertical="center"/>
    </xf>
    <xf numFmtId="2" fontId="0" fillId="0" borderId="44" xfId="0" applyNumberFormat="1" applyFill="1" applyBorder="1" applyAlignment="1">
      <alignment horizontal="center" vertical="center"/>
    </xf>
    <xf numFmtId="2" fontId="14" fillId="3" borderId="13" xfId="0" applyNumberFormat="1" applyFont="1" applyFill="1" applyBorder="1" applyAlignment="1">
      <alignment horizontal="center" vertical="center"/>
    </xf>
    <xf numFmtId="0" fontId="37" fillId="0" borderId="0" xfId="0" applyFont="1" applyAlignment="1">
      <alignment horizontal="right" vertical="center"/>
    </xf>
    <xf numFmtId="0" fontId="14" fillId="0" borderId="59" xfId="0" applyFont="1" applyBorder="1" applyAlignment="1">
      <alignment horizontal="center" vertical="center"/>
    </xf>
    <xf numFmtId="0" fontId="14" fillId="3" borderId="13" xfId="0" applyFont="1" applyFill="1" applyBorder="1" applyAlignment="1">
      <alignment horizontal="center" vertical="center"/>
    </xf>
    <xf numFmtId="0" fontId="0" fillId="0" borderId="0" xfId="0" applyBorder="1" applyAlignment="1"/>
    <xf numFmtId="0" fontId="64" fillId="0" borderId="0" xfId="0" applyFont="1"/>
    <xf numFmtId="0" fontId="48" fillId="0" borderId="0" xfId="0" applyFont="1" applyBorder="1"/>
    <xf numFmtId="0" fontId="64" fillId="0" borderId="0" xfId="0" applyFont="1" applyBorder="1"/>
    <xf numFmtId="0" fontId="0" fillId="0" borderId="0" xfId="0" applyFont="1"/>
    <xf numFmtId="0" fontId="0" fillId="0" borderId="0" xfId="0" applyFont="1" applyBorder="1"/>
    <xf numFmtId="0" fontId="64" fillId="13" borderId="0" xfId="0" applyFont="1" applyFill="1"/>
    <xf numFmtId="0" fontId="65" fillId="0" borderId="0" xfId="0" applyFont="1" applyFill="1" applyAlignment="1">
      <alignment horizontal="center" vertical="center"/>
    </xf>
    <xf numFmtId="0" fontId="14" fillId="17" borderId="17" xfId="0" applyFont="1" applyFill="1" applyBorder="1" applyAlignment="1">
      <alignment horizontal="center" vertical="center"/>
    </xf>
    <xf numFmtId="0" fontId="14" fillId="17" borderId="18" xfId="0" applyFont="1" applyFill="1" applyBorder="1" applyAlignment="1">
      <alignment horizontal="center" vertical="center"/>
    </xf>
    <xf numFmtId="0" fontId="72" fillId="3" borderId="51" xfId="0" applyFont="1" applyFill="1" applyBorder="1" applyAlignment="1">
      <alignment horizontal="center" vertical="center" wrapText="1"/>
    </xf>
    <xf numFmtId="0" fontId="72" fillId="3" borderId="57" xfId="0" applyFont="1" applyFill="1" applyBorder="1" applyAlignment="1">
      <alignment horizontal="center" vertical="center" wrapText="1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1" fontId="0" fillId="3" borderId="7" xfId="0" applyNumberFormat="1" applyFill="1" applyBorder="1" applyAlignment="1">
      <alignment horizontal="center" vertical="center"/>
    </xf>
    <xf numFmtId="1" fontId="0" fillId="3" borderId="9" xfId="0" applyNumberFormat="1" applyFill="1" applyBorder="1" applyAlignment="1">
      <alignment horizontal="center" vertical="center"/>
    </xf>
    <xf numFmtId="167" fontId="0" fillId="3" borderId="7" xfId="0" applyNumberFormat="1" applyFill="1" applyBorder="1" applyAlignment="1">
      <alignment horizontal="center" vertical="center"/>
    </xf>
    <xf numFmtId="167" fontId="0" fillId="3" borderId="9" xfId="0" applyNumberFormat="1" applyFill="1" applyBorder="1" applyAlignment="1">
      <alignment horizontal="center" vertical="center"/>
    </xf>
    <xf numFmtId="167" fontId="0" fillId="0" borderId="7" xfId="0" applyNumberFormat="1" applyBorder="1" applyAlignment="1">
      <alignment horizontal="center"/>
    </xf>
    <xf numFmtId="167" fontId="0" fillId="0" borderId="9" xfId="0" applyNumberFormat="1" applyBorder="1" applyAlignment="1">
      <alignment horizontal="center" vertical="center"/>
    </xf>
    <xf numFmtId="167" fontId="0" fillId="0" borderId="10" xfId="0" applyNumberFormat="1" applyBorder="1" applyAlignment="1">
      <alignment horizontal="center"/>
    </xf>
    <xf numFmtId="167" fontId="0" fillId="0" borderId="11" xfId="0" applyNumberFormat="1" applyBorder="1" applyAlignment="1">
      <alignment horizontal="center" vertical="center"/>
    </xf>
    <xf numFmtId="167" fontId="0" fillId="0" borderId="46" xfId="0" applyNumberFormat="1" applyBorder="1" applyAlignment="1">
      <alignment horizontal="center"/>
    </xf>
    <xf numFmtId="167" fontId="0" fillId="0" borderId="56" xfId="0" applyNumberFormat="1" applyBorder="1" applyAlignment="1">
      <alignment horizontal="center" vertical="center"/>
    </xf>
    <xf numFmtId="167" fontId="0" fillId="0" borderId="9" xfId="0" applyNumberFormat="1" applyBorder="1" applyAlignment="1">
      <alignment horizontal="center"/>
    </xf>
    <xf numFmtId="0" fontId="14" fillId="20" borderId="0" xfId="0" applyFont="1" applyFill="1" applyAlignment="1">
      <alignment horizontal="center"/>
    </xf>
    <xf numFmtId="0" fontId="14" fillId="20" borderId="0" xfId="0" applyFont="1" applyFill="1"/>
    <xf numFmtId="167" fontId="14" fillId="20" borderId="59" xfId="0" applyNumberFormat="1" applyFont="1" applyFill="1" applyBorder="1" applyAlignment="1"/>
    <xf numFmtId="0" fontId="0" fillId="0" borderId="0" xfId="0" applyFont="1" applyAlignment="1">
      <alignment horizontal="center"/>
    </xf>
    <xf numFmtId="167" fontId="0" fillId="0" borderId="1" xfId="0" applyNumberFormat="1" applyFont="1" applyBorder="1" applyAlignment="1">
      <alignment horizontal="center" vertical="center"/>
    </xf>
    <xf numFmtId="0" fontId="0" fillId="0" borderId="9" xfId="0" applyFont="1" applyFill="1" applyBorder="1" applyAlignment="1">
      <alignment horizontal="center" vertical="center"/>
    </xf>
    <xf numFmtId="0" fontId="0" fillId="0" borderId="11" xfId="0" applyFont="1" applyFill="1" applyBorder="1" applyAlignment="1">
      <alignment horizontal="center" vertical="center"/>
    </xf>
    <xf numFmtId="0" fontId="0" fillId="0" borderId="12" xfId="0" applyFont="1" applyFill="1" applyBorder="1" applyAlignment="1">
      <alignment horizontal="center" vertical="center"/>
    </xf>
    <xf numFmtId="0" fontId="0" fillId="3" borderId="16" xfId="0" applyFont="1" applyFill="1" applyBorder="1" applyAlignment="1">
      <alignment horizontal="center" vertical="center"/>
    </xf>
    <xf numFmtId="167" fontId="0" fillId="3" borderId="3" xfId="0" applyNumberFormat="1" applyFill="1" applyBorder="1" applyAlignment="1">
      <alignment horizontal="center" vertical="center"/>
    </xf>
    <xf numFmtId="0" fontId="0" fillId="3" borderId="3" xfId="0" applyFill="1" applyBorder="1" applyAlignment="1">
      <alignment horizontal="center" vertical="center"/>
    </xf>
    <xf numFmtId="2" fontId="57" fillId="2" borderId="60" xfId="0" applyNumberFormat="1" applyFont="1" applyFill="1" applyBorder="1" applyAlignment="1">
      <alignment horizontal="center" vertical="center"/>
    </xf>
    <xf numFmtId="9" fontId="20" fillId="3" borderId="16" xfId="72" applyFont="1" applyFill="1" applyBorder="1" applyAlignment="1">
      <alignment horizontal="center" vertical="center"/>
    </xf>
    <xf numFmtId="0" fontId="4" fillId="2" borderId="10" xfId="0" applyFont="1" applyFill="1" applyBorder="1" applyAlignment="1">
      <alignment vertical="center" wrapText="1" shrinkToFit="1"/>
    </xf>
    <xf numFmtId="0" fontId="10" fillId="11" borderId="1" xfId="0" applyFont="1" applyFill="1" applyBorder="1" applyAlignment="1">
      <alignment vertical="center" wrapText="1" shrinkToFit="1"/>
    </xf>
    <xf numFmtId="0" fontId="4" fillId="2" borderId="26" xfId="0" applyFont="1" applyFill="1" applyBorder="1" applyAlignment="1">
      <alignment horizontal="left" vertical="center" wrapText="1" shrinkToFit="1"/>
    </xf>
    <xf numFmtId="0" fontId="10" fillId="11" borderId="0" xfId="0" applyFont="1" applyFill="1" applyBorder="1" applyAlignment="1">
      <alignment horizontal="center" vertical="center" wrapText="1" shrinkToFit="1"/>
    </xf>
    <xf numFmtId="0" fontId="18" fillId="0" borderId="0" xfId="0" applyFont="1" applyBorder="1" applyAlignment="1">
      <alignment horizontal="center" vertical="center" wrapText="1"/>
    </xf>
    <xf numFmtId="0" fontId="18" fillId="0" borderId="21" xfId="0" applyFont="1" applyBorder="1" applyAlignment="1">
      <alignment horizontal="center" vertical="center" wrapText="1"/>
    </xf>
    <xf numFmtId="0" fontId="4" fillId="2" borderId="78" xfId="0" applyFont="1" applyFill="1" applyBorder="1" applyAlignment="1">
      <alignment horizontal="left" vertical="center" wrapText="1" shrinkToFit="1"/>
    </xf>
    <xf numFmtId="0" fontId="10" fillId="11" borderId="54" xfId="0" applyFont="1" applyFill="1" applyBorder="1" applyAlignment="1">
      <alignment horizontal="center" vertical="center" wrapText="1" shrinkToFit="1"/>
    </xf>
    <xf numFmtId="0" fontId="18" fillId="0" borderId="54" xfId="0" applyFont="1" applyBorder="1" applyAlignment="1">
      <alignment horizontal="center" vertical="center" wrapText="1"/>
    </xf>
    <xf numFmtId="0" fontId="10" fillId="0" borderId="21" xfId="0" applyFont="1" applyFill="1" applyBorder="1" applyAlignment="1">
      <alignment horizontal="center" vertical="center"/>
    </xf>
    <xf numFmtId="0" fontId="10" fillId="0" borderId="55" xfId="0" applyFont="1" applyFill="1" applyBorder="1" applyAlignment="1">
      <alignment horizontal="center" vertical="center"/>
    </xf>
    <xf numFmtId="0" fontId="10" fillId="0" borderId="0" xfId="0" applyFont="1" applyFill="1" applyBorder="1" applyAlignment="1">
      <alignment horizontal="center" vertical="center"/>
    </xf>
    <xf numFmtId="0" fontId="18" fillId="19" borderId="59" xfId="0" applyFont="1" applyFill="1" applyBorder="1" applyAlignment="1">
      <alignment horizontal="center" vertical="center" wrapText="1"/>
    </xf>
    <xf numFmtId="0" fontId="4" fillId="2" borderId="52" xfId="0" applyFont="1" applyFill="1" applyBorder="1" applyAlignment="1">
      <alignment horizontal="left" vertical="center" wrapText="1" shrinkToFit="1"/>
    </xf>
    <xf numFmtId="0" fontId="10" fillId="11" borderId="82" xfId="0" applyFont="1" applyFill="1" applyBorder="1" applyAlignment="1">
      <alignment horizontal="center" vertical="center" wrapText="1" shrinkToFit="1"/>
    </xf>
    <xf numFmtId="0" fontId="80" fillId="2" borderId="0" xfId="0" applyFont="1" applyFill="1" applyAlignment="1">
      <alignment horizontal="center" vertical="center"/>
    </xf>
    <xf numFmtId="0" fontId="25" fillId="2" borderId="29" xfId="0" applyFont="1" applyFill="1" applyBorder="1" applyAlignment="1">
      <alignment horizontal="center" vertical="center" textRotation="90" wrapText="1"/>
    </xf>
    <xf numFmtId="0" fontId="25" fillId="2" borderId="26" xfId="0" applyFont="1" applyFill="1" applyBorder="1" applyAlignment="1">
      <alignment horizontal="center" vertical="center" textRotation="90" wrapText="1"/>
    </xf>
    <xf numFmtId="0" fontId="54" fillId="7" borderId="29" xfId="0" applyFont="1" applyFill="1" applyBorder="1" applyAlignment="1">
      <alignment horizontal="center" vertical="center"/>
    </xf>
    <xf numFmtId="0" fontId="54" fillId="7" borderId="15" xfId="0" applyFont="1" applyFill="1" applyBorder="1" applyAlignment="1">
      <alignment horizontal="center" vertical="center"/>
    </xf>
    <xf numFmtId="0" fontId="54" fillId="7" borderId="31" xfId="0" applyFont="1" applyFill="1" applyBorder="1" applyAlignment="1">
      <alignment horizontal="center" vertical="center"/>
    </xf>
    <xf numFmtId="0" fontId="54" fillId="7" borderId="2" xfId="0" applyFont="1" applyFill="1" applyBorder="1" applyAlignment="1">
      <alignment horizontal="center" vertical="center"/>
    </xf>
    <xf numFmtId="0" fontId="7" fillId="7" borderId="29" xfId="0" applyFont="1" applyFill="1" applyBorder="1" applyAlignment="1">
      <alignment horizontal="center"/>
    </xf>
    <xf numFmtId="0" fontId="7" fillId="7" borderId="26" xfId="0" applyFont="1" applyFill="1" applyBorder="1" applyAlignment="1">
      <alignment horizontal="center"/>
    </xf>
    <xf numFmtId="0" fontId="7" fillId="7" borderId="31" xfId="0" applyFont="1" applyFill="1" applyBorder="1" applyAlignment="1">
      <alignment horizontal="center"/>
    </xf>
    <xf numFmtId="0" fontId="12" fillId="9" borderId="29" xfId="0" applyFont="1" applyFill="1" applyBorder="1" applyAlignment="1">
      <alignment horizontal="center" vertical="center"/>
    </xf>
    <xf numFmtId="0" fontId="12" fillId="9" borderId="15" xfId="0" applyFont="1" applyFill="1" applyBorder="1" applyAlignment="1">
      <alignment horizontal="center" vertical="center"/>
    </xf>
    <xf numFmtId="0" fontId="12" fillId="8" borderId="26" xfId="0" applyFont="1" applyFill="1" applyBorder="1" applyAlignment="1">
      <alignment horizontal="center" vertical="center"/>
    </xf>
    <xf numFmtId="0" fontId="12" fillId="8" borderId="0" xfId="0" applyFont="1" applyFill="1" applyBorder="1" applyAlignment="1">
      <alignment horizontal="center" vertical="center"/>
    </xf>
    <xf numFmtId="0" fontId="25" fillId="2" borderId="31" xfId="0" applyFont="1" applyFill="1" applyBorder="1" applyAlignment="1">
      <alignment horizontal="center" vertical="center" textRotation="90" wrapText="1"/>
    </xf>
    <xf numFmtId="0" fontId="11" fillId="2" borderId="0" xfId="0" applyFont="1" applyFill="1" applyBorder="1" applyAlignment="1">
      <alignment horizontal="left"/>
    </xf>
    <xf numFmtId="0" fontId="60" fillId="23" borderId="28" xfId="0" applyFont="1" applyFill="1" applyBorder="1" applyAlignment="1">
      <alignment horizontal="center" vertical="center"/>
    </xf>
    <xf numFmtId="0" fontId="60" fillId="23" borderId="32" xfId="0" applyFont="1" applyFill="1" applyBorder="1" applyAlignment="1">
      <alignment horizontal="center" vertical="center"/>
    </xf>
    <xf numFmtId="0" fontId="60" fillId="23" borderId="23" xfId="0" applyFont="1" applyFill="1" applyBorder="1" applyAlignment="1">
      <alignment horizontal="center" vertical="center"/>
    </xf>
    <xf numFmtId="0" fontId="41" fillId="14" borderId="4" xfId="0" applyFont="1" applyFill="1" applyBorder="1" applyAlignment="1">
      <alignment horizontal="center" vertical="center"/>
    </xf>
    <xf numFmtId="0" fontId="41" fillId="14" borderId="5" xfId="0" applyFont="1" applyFill="1" applyBorder="1" applyAlignment="1">
      <alignment horizontal="center" vertical="center"/>
    </xf>
    <xf numFmtId="0" fontId="41" fillId="14" borderId="6" xfId="0" applyFont="1" applyFill="1" applyBorder="1" applyAlignment="1">
      <alignment horizontal="center" vertical="center"/>
    </xf>
    <xf numFmtId="0" fontId="26" fillId="2" borderId="0" xfId="0" applyFont="1" applyFill="1" applyBorder="1" applyAlignment="1">
      <alignment horizontal="center" vertical="center"/>
    </xf>
    <xf numFmtId="0" fontId="50" fillId="15" borderId="0" xfId="0" applyFont="1" applyFill="1" applyAlignment="1">
      <alignment horizontal="center" vertical="center"/>
    </xf>
    <xf numFmtId="0" fontId="20" fillId="2" borderId="0" xfId="0" applyFont="1" applyFill="1" applyBorder="1" applyAlignment="1">
      <alignment horizontal="right" vertical="center"/>
    </xf>
    <xf numFmtId="0" fontId="26" fillId="0" borderId="2" xfId="0" applyFont="1" applyBorder="1" applyAlignment="1">
      <alignment horizontal="center" vertical="center"/>
    </xf>
    <xf numFmtId="0" fontId="20" fillId="2" borderId="57" xfId="0" applyFont="1" applyFill="1" applyBorder="1" applyAlignment="1">
      <alignment horizontal="center" vertical="center"/>
    </xf>
    <xf numFmtId="0" fontId="20" fillId="2" borderId="67" xfId="0" applyFont="1" applyFill="1" applyBorder="1" applyAlignment="1">
      <alignment horizontal="center" vertical="center"/>
    </xf>
    <xf numFmtId="0" fontId="20" fillId="2" borderId="0" xfId="0" applyFont="1" applyFill="1" applyAlignment="1">
      <alignment horizontal="left" vertical="center"/>
    </xf>
    <xf numFmtId="0" fontId="26" fillId="0" borderId="0" xfId="0" applyFont="1" applyBorder="1" applyAlignment="1">
      <alignment horizontal="center" vertical="center"/>
    </xf>
    <xf numFmtId="0" fontId="29" fillId="0" borderId="0" xfId="0" applyFont="1" applyFill="1" applyBorder="1" applyAlignment="1">
      <alignment horizontal="center" vertical="center"/>
    </xf>
    <xf numFmtId="0" fontId="20" fillId="0" borderId="0" xfId="0" applyFont="1" applyFill="1" applyBorder="1" applyAlignment="1">
      <alignment horizontal="left" vertical="center"/>
    </xf>
    <xf numFmtId="0" fontId="20" fillId="2" borderId="15" xfId="0" applyFont="1" applyFill="1" applyBorder="1" applyAlignment="1">
      <alignment horizontal="right" vertical="center"/>
    </xf>
    <xf numFmtId="0" fontId="20" fillId="0" borderId="0" xfId="0" applyFont="1" applyFill="1" applyBorder="1" applyAlignment="1">
      <alignment horizontal="right" vertical="center"/>
    </xf>
    <xf numFmtId="1" fontId="20" fillId="2" borderId="0" xfId="0" applyNumberFormat="1" applyFont="1" applyFill="1" applyBorder="1" applyAlignment="1">
      <alignment horizontal="right" vertical="center"/>
    </xf>
    <xf numFmtId="0" fontId="59" fillId="13" borderId="15" xfId="0" applyFont="1" applyFill="1" applyBorder="1" applyAlignment="1">
      <alignment horizontal="center"/>
    </xf>
    <xf numFmtId="0" fontId="65" fillId="12" borderId="30" xfId="0" applyFont="1" applyFill="1" applyBorder="1" applyAlignment="1">
      <alignment horizontal="center" vertical="center" wrapText="1"/>
    </xf>
    <xf numFmtId="0" fontId="65" fillId="12" borderId="37" xfId="0" applyFont="1" applyFill="1" applyBorder="1" applyAlignment="1">
      <alignment horizontal="center" vertical="center" wrapText="1"/>
    </xf>
    <xf numFmtId="0" fontId="65" fillId="12" borderId="40" xfId="0" applyFont="1" applyFill="1" applyBorder="1" applyAlignment="1">
      <alignment horizontal="center" vertical="center" wrapText="1"/>
    </xf>
    <xf numFmtId="0" fontId="14" fillId="18" borderId="14" xfId="0" applyFont="1" applyFill="1" applyBorder="1" applyAlignment="1">
      <alignment horizontal="center" vertical="center" wrapText="1"/>
    </xf>
    <xf numFmtId="0" fontId="14" fillId="18" borderId="25" xfId="0" applyFont="1" applyFill="1" applyBorder="1" applyAlignment="1">
      <alignment horizontal="center" vertical="center" wrapText="1"/>
    </xf>
    <xf numFmtId="0" fontId="58" fillId="0" borderId="29" xfId="0" applyFont="1" applyBorder="1" applyAlignment="1">
      <alignment horizontal="center" vertical="center"/>
    </xf>
    <xf numFmtId="0" fontId="58" fillId="0" borderId="15" xfId="0" applyFont="1" applyBorder="1" applyAlignment="1">
      <alignment horizontal="center" vertical="center"/>
    </xf>
    <xf numFmtId="0" fontId="58" fillId="0" borderId="30" xfId="0" applyFont="1" applyBorder="1" applyAlignment="1">
      <alignment horizontal="center" vertical="center"/>
    </xf>
    <xf numFmtId="0" fontId="58" fillId="0" borderId="26" xfId="0" applyFont="1" applyBorder="1" applyAlignment="1">
      <alignment horizontal="center" vertical="center"/>
    </xf>
    <xf numFmtId="0" fontId="58" fillId="0" borderId="0" xfId="0" applyFont="1" applyBorder="1" applyAlignment="1">
      <alignment horizontal="center" vertical="center"/>
    </xf>
    <xf numFmtId="0" fontId="58" fillId="0" borderId="37" xfId="0" applyFont="1" applyBorder="1" applyAlignment="1">
      <alignment horizontal="center" vertical="center"/>
    </xf>
    <xf numFmtId="0" fontId="58" fillId="0" borderId="31" xfId="0" applyFont="1" applyBorder="1" applyAlignment="1">
      <alignment horizontal="center" vertical="center"/>
    </xf>
    <xf numFmtId="0" fontId="58" fillId="0" borderId="2" xfId="0" applyFont="1" applyBorder="1" applyAlignment="1">
      <alignment horizontal="center" vertical="center"/>
    </xf>
    <xf numFmtId="0" fontId="58" fillId="0" borderId="40" xfId="0" applyFont="1" applyBorder="1" applyAlignment="1">
      <alignment horizontal="center" vertical="center"/>
    </xf>
    <xf numFmtId="0" fontId="15" fillId="12" borderId="4" xfId="0" applyFont="1" applyFill="1" applyBorder="1" applyAlignment="1">
      <alignment horizontal="center" vertical="center"/>
    </xf>
    <xf numFmtId="0" fontId="15" fillId="12" borderId="5" xfId="0" applyFont="1" applyFill="1" applyBorder="1" applyAlignment="1">
      <alignment horizontal="center" vertical="center"/>
    </xf>
    <xf numFmtId="0" fontId="15" fillId="12" borderId="6" xfId="0" applyFont="1" applyFill="1" applyBorder="1" applyAlignment="1">
      <alignment horizontal="center" vertical="center"/>
    </xf>
    <xf numFmtId="0" fontId="14" fillId="18" borderId="29" xfId="0" applyFont="1" applyFill="1" applyBorder="1" applyAlignment="1">
      <alignment horizontal="center" vertical="center" wrapText="1"/>
    </xf>
    <xf numFmtId="0" fontId="14" fillId="18" borderId="26" xfId="0" applyFont="1" applyFill="1" applyBorder="1" applyAlignment="1">
      <alignment horizontal="center" vertical="center" wrapText="1"/>
    </xf>
    <xf numFmtId="0" fontId="14" fillId="18" borderId="24" xfId="0" applyFont="1" applyFill="1" applyBorder="1" applyAlignment="1">
      <alignment horizontal="center" vertical="center" wrapText="1"/>
    </xf>
    <xf numFmtId="0" fontId="14" fillId="18" borderId="30" xfId="0" applyFont="1" applyFill="1" applyBorder="1" applyAlignment="1">
      <alignment horizontal="center" vertical="center" wrapText="1"/>
    </xf>
    <xf numFmtId="0" fontId="14" fillId="18" borderId="37" xfId="0" applyFont="1" applyFill="1" applyBorder="1" applyAlignment="1">
      <alignment horizontal="center" vertical="center" wrapText="1"/>
    </xf>
    <xf numFmtId="0" fontId="67" fillId="0" borderId="0" xfId="0" applyFont="1" applyFill="1" applyBorder="1" applyAlignment="1">
      <alignment horizontal="center" wrapText="1"/>
    </xf>
    <xf numFmtId="0" fontId="15" fillId="0" borderId="0" xfId="0" applyFont="1" applyFill="1" applyBorder="1" applyAlignment="1">
      <alignment horizontal="center" vertical="center"/>
    </xf>
    <xf numFmtId="0" fontId="14" fillId="0" borderId="0" xfId="0" applyFont="1" applyFill="1" applyBorder="1" applyAlignment="1">
      <alignment horizontal="center" vertical="center" wrapText="1"/>
    </xf>
    <xf numFmtId="0" fontId="34" fillId="15" borderId="0" xfId="0" applyFont="1" applyFill="1" applyAlignment="1">
      <alignment horizontal="center" vertical="center"/>
    </xf>
    <xf numFmtId="0" fontId="16" fillId="0" borderId="0" xfId="0" applyFont="1" applyFill="1" applyBorder="1" applyAlignment="1">
      <alignment horizontal="center" vertical="center"/>
    </xf>
    <xf numFmtId="167" fontId="69" fillId="6" borderId="0" xfId="0" applyNumberFormat="1" applyFont="1" applyFill="1" applyAlignment="1">
      <alignment horizontal="center"/>
    </xf>
    <xf numFmtId="0" fontId="69" fillId="6" borderId="0" xfId="0" applyFont="1" applyFill="1" applyAlignment="1">
      <alignment horizontal="center"/>
    </xf>
    <xf numFmtId="0" fontId="32" fillId="15" borderId="0" xfId="0" applyFont="1" applyFill="1" applyAlignment="1">
      <alignment horizontal="center" vertical="center"/>
    </xf>
    <xf numFmtId="0" fontId="71" fillId="27" borderId="71" xfId="0" applyFont="1" applyFill="1" applyBorder="1" applyAlignment="1">
      <alignment horizontal="center" vertical="center" wrapText="1"/>
    </xf>
    <xf numFmtId="0" fontId="71" fillId="27" borderId="74" xfId="0" applyFont="1" applyFill="1" applyBorder="1" applyAlignment="1">
      <alignment horizontal="center" vertical="center" wrapText="1"/>
    </xf>
    <xf numFmtId="0" fontId="71" fillId="27" borderId="72" xfId="0" applyFont="1" applyFill="1" applyBorder="1" applyAlignment="1">
      <alignment horizontal="center" vertical="center" wrapText="1"/>
    </xf>
    <xf numFmtId="0" fontId="71" fillId="27" borderId="75" xfId="0" applyFont="1" applyFill="1" applyBorder="1" applyAlignment="1">
      <alignment horizontal="center" vertical="center" wrapText="1"/>
    </xf>
    <xf numFmtId="0" fontId="69" fillId="26" borderId="51" xfId="0" applyFont="1" applyFill="1" applyBorder="1" applyAlignment="1">
      <alignment horizontal="center" vertical="center"/>
    </xf>
    <xf numFmtId="0" fontId="69" fillId="26" borderId="52" xfId="0" applyFont="1" applyFill="1" applyBorder="1" applyAlignment="1">
      <alignment horizontal="center" vertical="center"/>
    </xf>
    <xf numFmtId="0" fontId="69" fillId="26" borderId="60" xfId="0" applyFont="1" applyFill="1" applyBorder="1" applyAlignment="1">
      <alignment horizontal="center" vertical="center"/>
    </xf>
    <xf numFmtId="0" fontId="70" fillId="28" borderId="71" xfId="0" applyFont="1" applyFill="1" applyBorder="1" applyAlignment="1">
      <alignment horizontal="center" vertical="center" wrapText="1"/>
    </xf>
    <xf numFmtId="0" fontId="70" fillId="28" borderId="30" xfId="0" applyFont="1" applyFill="1" applyBorder="1" applyAlignment="1">
      <alignment horizontal="center" vertical="center" wrapText="1"/>
    </xf>
    <xf numFmtId="0" fontId="70" fillId="28" borderId="72" xfId="0" applyFont="1" applyFill="1" applyBorder="1" applyAlignment="1">
      <alignment horizontal="center" vertical="center" wrapText="1"/>
    </xf>
    <xf numFmtId="0" fontId="70" fillId="28" borderId="37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/>
    </xf>
    <xf numFmtId="0" fontId="71" fillId="28" borderId="71" xfId="0" applyFont="1" applyFill="1" applyBorder="1" applyAlignment="1">
      <alignment horizontal="center" vertical="center" wrapText="1"/>
    </xf>
    <xf numFmtId="0" fontId="71" fillId="28" borderId="30" xfId="0" applyFont="1" applyFill="1" applyBorder="1" applyAlignment="1">
      <alignment horizontal="center" vertical="center" wrapText="1"/>
    </xf>
    <xf numFmtId="0" fontId="71" fillId="28" borderId="72" xfId="0" applyFont="1" applyFill="1" applyBorder="1" applyAlignment="1">
      <alignment horizontal="center" vertical="center" wrapText="1"/>
    </xf>
    <xf numFmtId="0" fontId="71" fillId="28" borderId="37" xfId="0" applyFont="1" applyFill="1" applyBorder="1" applyAlignment="1">
      <alignment horizontal="center" vertical="center" wrapText="1"/>
    </xf>
    <xf numFmtId="0" fontId="14" fillId="0" borderId="18" xfId="0" applyFont="1" applyBorder="1" applyAlignment="1">
      <alignment horizontal="left" vertical="center"/>
    </xf>
    <xf numFmtId="0" fontId="14" fillId="0" borderId="23" xfId="0" applyFont="1" applyBorder="1" applyAlignment="1">
      <alignment horizontal="left" vertical="center"/>
    </xf>
    <xf numFmtId="0" fontId="14" fillId="0" borderId="4" xfId="0" applyFont="1" applyBorder="1" applyAlignment="1">
      <alignment horizontal="center"/>
    </xf>
    <xf numFmtId="0" fontId="14" fillId="0" borderId="5" xfId="0" applyFont="1" applyBorder="1" applyAlignment="1">
      <alignment horizontal="center"/>
    </xf>
    <xf numFmtId="0" fontId="14" fillId="0" borderId="6" xfId="0" applyFont="1" applyBorder="1" applyAlignment="1">
      <alignment horizontal="center"/>
    </xf>
    <xf numFmtId="0" fontId="0" fillId="0" borderId="15" xfId="0" applyBorder="1" applyAlignment="1">
      <alignment horizontal="center" vertical="center"/>
    </xf>
    <xf numFmtId="0" fontId="58" fillId="30" borderId="57" xfId="0" applyFont="1" applyFill="1" applyBorder="1" applyAlignment="1">
      <alignment horizontal="center" vertical="center"/>
    </xf>
    <xf numFmtId="0" fontId="58" fillId="30" borderId="81" xfId="0" applyFont="1" applyFill="1" applyBorder="1" applyAlignment="1">
      <alignment horizontal="center" vertical="center"/>
    </xf>
    <xf numFmtId="0" fontId="58" fillId="30" borderId="19" xfId="0" applyFont="1" applyFill="1" applyBorder="1" applyAlignment="1">
      <alignment horizontal="center" vertical="center"/>
    </xf>
    <xf numFmtId="0" fontId="58" fillId="30" borderId="80" xfId="0" applyFont="1" applyFill="1" applyBorder="1" applyAlignment="1">
      <alignment horizontal="center" vertical="center"/>
    </xf>
    <xf numFmtId="0" fontId="14" fillId="0" borderId="7" xfId="0" applyFont="1" applyBorder="1" applyAlignment="1">
      <alignment vertical="center"/>
    </xf>
    <xf numFmtId="0" fontId="14" fillId="0" borderId="16" xfId="0" applyFont="1" applyBorder="1" applyAlignment="1">
      <alignment vertical="center"/>
    </xf>
    <xf numFmtId="0" fontId="58" fillId="30" borderId="29" xfId="0" applyFont="1" applyFill="1" applyBorder="1" applyAlignment="1">
      <alignment horizontal="center" vertical="center"/>
    </xf>
    <xf numFmtId="0" fontId="58" fillId="30" borderId="74" xfId="0" applyFont="1" applyFill="1" applyBorder="1" applyAlignment="1">
      <alignment horizontal="center" vertical="center"/>
    </xf>
    <xf numFmtId="0" fontId="58" fillId="30" borderId="31" xfId="0" applyFont="1" applyFill="1" applyBorder="1" applyAlignment="1">
      <alignment horizontal="center" vertical="center"/>
    </xf>
    <xf numFmtId="0" fontId="58" fillId="30" borderId="79" xfId="0" applyFont="1" applyFill="1" applyBorder="1" applyAlignment="1">
      <alignment horizontal="center" vertical="center"/>
    </xf>
    <xf numFmtId="0" fontId="14" fillId="0" borderId="10" xfId="0" applyFont="1" applyBorder="1" applyAlignment="1">
      <alignment vertical="center"/>
    </xf>
    <xf numFmtId="0" fontId="14" fillId="0" borderId="1" xfId="0" applyFont="1" applyBorder="1" applyAlignment="1">
      <alignment vertical="center"/>
    </xf>
    <xf numFmtId="0" fontId="14" fillId="0" borderId="39" xfId="0" applyFont="1" applyBorder="1" applyAlignment="1">
      <alignment horizontal="left" vertical="center"/>
    </xf>
    <xf numFmtId="0" fontId="14" fillId="0" borderId="66" xfId="0" applyFont="1" applyBorder="1" applyAlignment="1">
      <alignment horizontal="left" vertical="center"/>
    </xf>
    <xf numFmtId="167" fontId="14" fillId="20" borderId="59" xfId="0" applyNumberFormat="1" applyFont="1" applyFill="1" applyBorder="1" applyAlignment="1">
      <alignment horizontal="center"/>
    </xf>
    <xf numFmtId="0" fontId="65" fillId="15" borderId="0" xfId="0" applyFont="1" applyFill="1" applyAlignment="1">
      <alignment horizontal="center" vertical="center"/>
    </xf>
    <xf numFmtId="0" fontId="15" fillId="12" borderId="0" xfId="0" applyFont="1" applyFill="1" applyAlignment="1">
      <alignment horizontal="center" vertical="center" wrapText="1"/>
    </xf>
    <xf numFmtId="0" fontId="15" fillId="16" borderId="2" xfId="0" applyFont="1" applyFill="1" applyBorder="1" applyAlignment="1">
      <alignment horizontal="center" vertical="center"/>
    </xf>
    <xf numFmtId="0" fontId="49" fillId="15" borderId="0" xfId="0" applyFont="1" applyFill="1" applyAlignment="1">
      <alignment horizontal="center" vertical="center"/>
    </xf>
    <xf numFmtId="0" fontId="38" fillId="0" borderId="51" xfId="0" applyFont="1" applyBorder="1" applyAlignment="1">
      <alignment horizontal="center"/>
    </xf>
    <xf numFmtId="0" fontId="38" fillId="0" borderId="52" xfId="0" applyFont="1" applyBorder="1" applyAlignment="1">
      <alignment horizontal="center"/>
    </xf>
    <xf numFmtId="0" fontId="38" fillId="0" borderId="53" xfId="0" applyFont="1" applyBorder="1" applyAlignment="1">
      <alignment horizontal="center"/>
    </xf>
    <xf numFmtId="0" fontId="14" fillId="0" borderId="0" xfId="0" applyFont="1" applyAlignment="1">
      <alignment horizontal="center" vertical="center"/>
    </xf>
    <xf numFmtId="2" fontId="14" fillId="0" borderId="4" xfId="0" applyNumberFormat="1" applyFont="1" applyBorder="1" applyAlignment="1">
      <alignment horizontal="center" vertical="center"/>
    </xf>
    <xf numFmtId="2" fontId="14" fillId="0" borderId="5" xfId="0" applyNumberFormat="1" applyFont="1" applyBorder="1" applyAlignment="1">
      <alignment horizontal="center" vertical="center"/>
    </xf>
    <xf numFmtId="2" fontId="14" fillId="0" borderId="6" xfId="0" applyNumberFormat="1" applyFont="1" applyBorder="1" applyAlignment="1">
      <alignment horizontal="center" vertical="center"/>
    </xf>
    <xf numFmtId="0" fontId="0" fillId="0" borderId="29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30" xfId="0" applyBorder="1" applyAlignment="1">
      <alignment horizontal="center"/>
    </xf>
    <xf numFmtId="0" fontId="0" fillId="0" borderId="2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37" xfId="0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40" xfId="0" applyBorder="1" applyAlignment="1">
      <alignment horizontal="center"/>
    </xf>
    <xf numFmtId="0" fontId="39" fillId="15" borderId="0" xfId="0" applyFont="1" applyFill="1" applyAlignment="1">
      <alignment horizontal="center" vertical="center"/>
    </xf>
    <xf numFmtId="0" fontId="14" fillId="0" borderId="0" xfId="0" applyFont="1" applyAlignment="1">
      <alignment horizontal="center"/>
    </xf>
    <xf numFmtId="0" fontId="0" fillId="0" borderId="0" xfId="0" applyAlignment="1">
      <alignment horizontal="center" vertical="center" wrapText="1"/>
    </xf>
    <xf numFmtId="0" fontId="81" fillId="32" borderId="29" xfId="0" applyFont="1" applyFill="1" applyBorder="1" applyAlignment="1">
      <alignment horizontal="center" vertical="center"/>
    </xf>
    <xf numFmtId="0" fontId="4" fillId="2" borderId="23" xfId="0" applyFont="1" applyFill="1" applyBorder="1" applyAlignment="1">
      <alignment horizontal="left" vertical="center" wrapText="1" shrinkToFit="1"/>
    </xf>
    <xf numFmtId="0" fontId="4" fillId="2" borderId="69" xfId="0" applyFont="1" applyFill="1" applyBorder="1" applyAlignment="1">
      <alignment horizontal="left" vertical="center" wrapText="1" shrinkToFit="1"/>
    </xf>
    <xf numFmtId="0" fontId="4" fillId="2" borderId="23" xfId="0" applyFont="1" applyFill="1" applyBorder="1" applyAlignment="1">
      <alignment vertical="center" wrapText="1" shrinkToFit="1"/>
    </xf>
    <xf numFmtId="0" fontId="4" fillId="2" borderId="75" xfId="0" applyFont="1" applyFill="1" applyBorder="1" applyAlignment="1">
      <alignment horizontal="left" vertical="center" wrapText="1" shrinkToFit="1"/>
    </xf>
    <xf numFmtId="0" fontId="4" fillId="2" borderId="84" xfId="0" applyFont="1" applyFill="1" applyBorder="1" applyAlignment="1">
      <alignment horizontal="left" vertical="center" wrapText="1" shrinkToFit="1"/>
    </xf>
    <xf numFmtId="0" fontId="4" fillId="2" borderId="0" xfId="0" applyFont="1" applyFill="1" applyBorder="1" applyAlignment="1">
      <alignment horizontal="left" vertical="center" wrapText="1" shrinkToFit="1"/>
    </xf>
    <xf numFmtId="0" fontId="17" fillId="2" borderId="22" xfId="73" applyFont="1" applyFill="1" applyBorder="1" applyAlignment="1">
      <alignment horizontal="left" vertical="center" wrapText="1"/>
    </xf>
    <xf numFmtId="0" fontId="17" fillId="0" borderId="23" xfId="73" applyFont="1" applyBorder="1" applyAlignment="1">
      <alignment horizontal="left" vertical="center" wrapText="1"/>
    </xf>
    <xf numFmtId="0" fontId="17" fillId="2" borderId="23" xfId="73" applyFont="1" applyFill="1" applyBorder="1" applyAlignment="1">
      <alignment horizontal="left" vertical="center" wrapText="1"/>
    </xf>
    <xf numFmtId="0" fontId="17" fillId="0" borderId="23" xfId="73" applyFont="1" applyFill="1" applyBorder="1" applyAlignment="1">
      <alignment horizontal="left" vertical="center" wrapText="1"/>
    </xf>
    <xf numFmtId="0" fontId="17" fillId="2" borderId="66" xfId="73" applyFont="1" applyFill="1" applyBorder="1" applyAlignment="1">
      <alignment horizontal="left" vertical="center" wrapText="1"/>
    </xf>
    <xf numFmtId="0" fontId="82" fillId="16" borderId="29" xfId="0" applyFont="1" applyFill="1" applyBorder="1" applyAlignment="1">
      <alignment horizontal="center" vertical="center"/>
    </xf>
    <xf numFmtId="0" fontId="61" fillId="16" borderId="29" xfId="0" applyFont="1" applyFill="1" applyBorder="1" applyAlignment="1">
      <alignment horizontal="center" vertical="center" wrapText="1"/>
    </xf>
    <xf numFmtId="0" fontId="12" fillId="9" borderId="0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left" vertical="center" wrapText="1" shrinkToFit="1"/>
    </xf>
    <xf numFmtId="0" fontId="4" fillId="2" borderId="1" xfId="0" applyFont="1" applyFill="1" applyBorder="1" applyAlignment="1">
      <alignment horizontal="left" vertical="center" wrapText="1" shrinkToFit="1"/>
    </xf>
    <xf numFmtId="0" fontId="4" fillId="2" borderId="1" xfId="0" applyFont="1" applyFill="1" applyBorder="1" applyAlignment="1">
      <alignment horizontal="left" vertical="center" wrapText="1"/>
    </xf>
    <xf numFmtId="0" fontId="4" fillId="2" borderId="1" xfId="0" applyFont="1" applyFill="1" applyBorder="1" applyAlignment="1">
      <alignment horizontal="left" vertical="center" shrinkToFit="1"/>
    </xf>
    <xf numFmtId="0" fontId="4" fillId="0" borderId="1" xfId="0" applyFont="1" applyFill="1" applyBorder="1" applyAlignment="1">
      <alignment horizontal="left" vertical="center" wrapText="1"/>
    </xf>
    <xf numFmtId="0" fontId="4" fillId="0" borderId="1" xfId="0" applyFont="1" applyFill="1" applyBorder="1" applyAlignment="1">
      <alignment horizontal="left" vertical="center"/>
    </xf>
    <xf numFmtId="0" fontId="10" fillId="10" borderId="28" xfId="0" applyFont="1" applyFill="1" applyBorder="1" applyAlignment="1">
      <alignment horizontal="center" vertical="center" wrapText="1" shrinkToFit="1"/>
    </xf>
    <xf numFmtId="0" fontId="10" fillId="11" borderId="28" xfId="0" applyFont="1" applyFill="1" applyBorder="1" applyAlignment="1">
      <alignment horizontal="center" vertical="center" wrapText="1" shrinkToFit="1"/>
    </xf>
    <xf numFmtId="0" fontId="10" fillId="11" borderId="28" xfId="0" applyFont="1" applyFill="1" applyBorder="1" applyAlignment="1">
      <alignment vertical="center" wrapText="1" shrinkToFit="1"/>
    </xf>
    <xf numFmtId="0" fontId="10" fillId="11" borderId="85" xfId="0" applyFont="1" applyFill="1" applyBorder="1" applyAlignment="1">
      <alignment horizontal="center" vertical="center" wrapText="1" shrinkToFit="1"/>
    </xf>
    <xf numFmtId="0" fontId="10" fillId="11" borderId="72" xfId="0" applyFont="1" applyFill="1" applyBorder="1" applyAlignment="1">
      <alignment horizontal="center" vertical="center" wrapText="1" shrinkToFit="1"/>
    </xf>
    <xf numFmtId="0" fontId="10" fillId="11" borderId="83" xfId="0" applyFont="1" applyFill="1" applyBorder="1" applyAlignment="1">
      <alignment horizontal="center" vertical="center" wrapText="1" shrinkToFit="1"/>
    </xf>
    <xf numFmtId="0" fontId="10" fillId="0" borderId="23" xfId="0" applyFont="1" applyFill="1" applyBorder="1" applyAlignment="1">
      <alignment horizontal="center" vertical="center"/>
    </xf>
    <xf numFmtId="0" fontId="10" fillId="2" borderId="23" xfId="0" applyFont="1" applyFill="1" applyBorder="1" applyAlignment="1">
      <alignment horizontal="center" vertical="center"/>
    </xf>
    <xf numFmtId="0" fontId="10" fillId="2" borderId="69" xfId="0" applyFont="1" applyFill="1" applyBorder="1" applyAlignment="1">
      <alignment horizontal="center" vertical="center"/>
    </xf>
    <xf numFmtId="0" fontId="10" fillId="0" borderId="6" xfId="0" applyFont="1" applyFill="1" applyBorder="1" applyAlignment="1">
      <alignment horizontal="center" vertical="center"/>
    </xf>
    <xf numFmtId="49" fontId="18" fillId="0" borderId="1" xfId="0" applyNumberFormat="1" applyFont="1" applyBorder="1" applyAlignment="1">
      <alignment horizontal="center" vertical="center" wrapText="1"/>
    </xf>
    <xf numFmtId="0" fontId="18" fillId="19" borderId="1" xfId="0" applyFont="1" applyFill="1" applyBorder="1" applyAlignment="1">
      <alignment horizontal="center" vertical="center" wrapText="1"/>
    </xf>
    <xf numFmtId="0" fontId="10" fillId="0" borderId="23" xfId="0" applyFont="1" applyFill="1" applyBorder="1" applyAlignment="1">
      <alignment horizontal="center" vertical="center" wrapText="1"/>
    </xf>
    <xf numFmtId="49" fontId="10" fillId="2" borderId="23" xfId="0" applyNumberFormat="1" applyFont="1" applyFill="1" applyBorder="1" applyAlignment="1">
      <alignment horizontal="center" vertical="center"/>
    </xf>
    <xf numFmtId="0" fontId="10" fillId="0" borderId="69" xfId="0" applyFont="1" applyFill="1" applyBorder="1" applyAlignment="1">
      <alignment horizontal="center" vertical="center" wrapText="1"/>
    </xf>
    <xf numFmtId="0" fontId="10" fillId="0" borderId="0" xfId="0" applyFont="1" applyFill="1" applyBorder="1" applyAlignment="1">
      <alignment horizontal="center" vertical="center" wrapText="1"/>
    </xf>
    <xf numFmtId="0" fontId="41" fillId="31" borderId="4" xfId="0" applyFont="1" applyFill="1" applyBorder="1" applyAlignment="1">
      <alignment horizontal="center" vertical="center"/>
    </xf>
    <xf numFmtId="0" fontId="41" fillId="31" borderId="5" xfId="0" applyFont="1" applyFill="1" applyBorder="1" applyAlignment="1">
      <alignment horizontal="center" vertical="center"/>
    </xf>
    <xf numFmtId="0" fontId="41" fillId="31" borderId="6" xfId="0" applyFont="1" applyFill="1" applyBorder="1" applyAlignment="1">
      <alignment horizontal="center" vertical="center"/>
    </xf>
    <xf numFmtId="0" fontId="59" fillId="31" borderId="15" xfId="0" applyFont="1" applyFill="1" applyBorder="1" applyAlignment="1">
      <alignment horizontal="center"/>
    </xf>
    <xf numFmtId="0" fontId="14" fillId="33" borderId="17" xfId="0" applyFont="1" applyFill="1" applyBorder="1" applyAlignment="1">
      <alignment horizontal="center" vertical="center"/>
    </xf>
    <xf numFmtId="0" fontId="14" fillId="33" borderId="18" xfId="0" applyFont="1" applyFill="1" applyBorder="1" applyAlignment="1">
      <alignment horizontal="center" vertical="center"/>
    </xf>
    <xf numFmtId="0" fontId="14" fillId="33" borderId="41" xfId="0" applyFont="1" applyFill="1" applyBorder="1" applyAlignment="1">
      <alignment horizontal="center" vertical="center"/>
    </xf>
    <xf numFmtId="0" fontId="14" fillId="33" borderId="43" xfId="0" applyFont="1" applyFill="1" applyBorder="1" applyAlignment="1">
      <alignment horizontal="center" vertical="center"/>
    </xf>
    <xf numFmtId="0" fontId="14" fillId="33" borderId="14" xfId="0" applyFont="1" applyFill="1" applyBorder="1" applyAlignment="1">
      <alignment horizontal="center" vertical="center" wrapText="1"/>
    </xf>
    <xf numFmtId="0" fontId="14" fillId="33" borderId="25" xfId="0" applyFont="1" applyFill="1" applyBorder="1" applyAlignment="1">
      <alignment horizontal="center" vertical="center" wrapText="1"/>
    </xf>
    <xf numFmtId="0" fontId="14" fillId="33" borderId="29" xfId="0" applyFont="1" applyFill="1" applyBorder="1" applyAlignment="1">
      <alignment horizontal="center" vertical="center" wrapText="1"/>
    </xf>
    <xf numFmtId="0" fontId="14" fillId="33" borderId="30" xfId="0" applyFont="1" applyFill="1" applyBorder="1" applyAlignment="1">
      <alignment horizontal="center" vertical="center" wrapText="1"/>
    </xf>
    <xf numFmtId="0" fontId="14" fillId="33" borderId="26" xfId="0" applyFont="1" applyFill="1" applyBorder="1" applyAlignment="1">
      <alignment horizontal="center" vertical="center" wrapText="1"/>
    </xf>
    <xf numFmtId="0" fontId="14" fillId="33" borderId="24" xfId="0" applyFont="1" applyFill="1" applyBorder="1" applyAlignment="1">
      <alignment horizontal="center" vertical="center" wrapText="1"/>
    </xf>
    <xf numFmtId="0" fontId="14" fillId="33" borderId="37" xfId="0" applyFont="1" applyFill="1" applyBorder="1" applyAlignment="1">
      <alignment horizontal="center" vertical="center" wrapText="1"/>
    </xf>
    <xf numFmtId="0" fontId="84" fillId="0" borderId="6" xfId="0" applyFont="1" applyBorder="1" applyAlignment="1">
      <alignment horizontal="center"/>
    </xf>
    <xf numFmtId="0" fontId="85" fillId="0" borderId="20" xfId="0" applyFont="1" applyFill="1" applyBorder="1" applyAlignment="1">
      <alignment horizontal="center" vertical="center"/>
    </xf>
    <xf numFmtId="0" fontId="85" fillId="0" borderId="1" xfId="0" applyFont="1" applyFill="1" applyBorder="1" applyAlignment="1">
      <alignment horizontal="center" vertical="center"/>
    </xf>
    <xf numFmtId="0" fontId="86" fillId="0" borderId="0" xfId="0" applyFont="1" applyFill="1" applyBorder="1" applyAlignment="1">
      <alignment vertical="center"/>
    </xf>
    <xf numFmtId="0" fontId="86" fillId="0" borderId="37" xfId="0" applyFont="1" applyFill="1" applyBorder="1" applyAlignment="1">
      <alignment vertical="center"/>
    </xf>
    <xf numFmtId="0" fontId="86" fillId="0" borderId="29" xfId="0" applyFont="1" applyFill="1" applyBorder="1" applyAlignment="1">
      <alignment vertical="center"/>
    </xf>
    <xf numFmtId="0" fontId="86" fillId="0" borderId="15" xfId="0" applyFont="1" applyFill="1" applyBorder="1" applyAlignment="1">
      <alignment vertical="center"/>
    </xf>
    <xf numFmtId="0" fontId="86" fillId="0" borderId="30" xfId="0" applyFont="1" applyFill="1" applyBorder="1" applyAlignment="1">
      <alignment vertical="center"/>
    </xf>
    <xf numFmtId="0" fontId="86" fillId="0" borderId="26" xfId="0" applyFont="1" applyFill="1" applyBorder="1" applyAlignment="1">
      <alignment vertical="center"/>
    </xf>
    <xf numFmtId="0" fontId="64" fillId="33" borderId="0" xfId="0" applyFont="1" applyFill="1"/>
    <xf numFmtId="0" fontId="15" fillId="16" borderId="2" xfId="0" applyFont="1" applyFill="1" applyBorder="1" applyAlignment="1">
      <alignment vertical="center"/>
    </xf>
    <xf numFmtId="0" fontId="85" fillId="0" borderId="16" xfId="0" applyFont="1" applyBorder="1" applyAlignment="1">
      <alignment horizontal="center" vertical="center"/>
    </xf>
    <xf numFmtId="0" fontId="85" fillId="0" borderId="1" xfId="0" applyFont="1" applyBorder="1" applyAlignment="1">
      <alignment horizontal="center" vertical="center"/>
    </xf>
    <xf numFmtId="0" fontId="0" fillId="0" borderId="37" xfId="0" applyBorder="1" applyAlignment="1"/>
    <xf numFmtId="0" fontId="0" fillId="0" borderId="29" xfId="0" applyBorder="1" applyAlignment="1"/>
    <xf numFmtId="0" fontId="0" fillId="0" borderId="15" xfId="0" applyBorder="1" applyAlignment="1"/>
    <xf numFmtId="0" fontId="0" fillId="0" borderId="30" xfId="0" applyBorder="1" applyAlignment="1"/>
    <xf numFmtId="0" fontId="0" fillId="0" borderId="26" xfId="0" applyBorder="1" applyAlignment="1"/>
    <xf numFmtId="0" fontId="15" fillId="12" borderId="2" xfId="0" applyFont="1" applyFill="1" applyBorder="1" applyAlignment="1">
      <alignment horizontal="center" vertical="center" wrapText="1"/>
    </xf>
    <xf numFmtId="0" fontId="75" fillId="0" borderId="0" xfId="0" applyFont="1" applyFill="1" applyBorder="1" applyAlignment="1">
      <alignment vertical="center"/>
    </xf>
    <xf numFmtId="0" fontId="75" fillId="0" borderId="31" xfId="0" applyFont="1" applyFill="1" applyBorder="1" applyAlignment="1">
      <alignment vertical="center"/>
    </xf>
    <xf numFmtId="0" fontId="75" fillId="0" borderId="2" xfId="0" applyFont="1" applyFill="1" applyBorder="1" applyAlignment="1">
      <alignment vertical="center"/>
    </xf>
    <xf numFmtId="0" fontId="84" fillId="0" borderId="40" xfId="0" applyFont="1" applyFill="1" applyBorder="1" applyAlignment="1">
      <alignment horizontal="center" vertical="center"/>
    </xf>
    <xf numFmtId="0" fontId="84" fillId="0" borderId="40" xfId="0" applyFont="1" applyBorder="1" applyAlignment="1">
      <alignment horizontal="center"/>
    </xf>
    <xf numFmtId="0" fontId="87" fillId="0" borderId="0" xfId="0" applyFont="1" applyAlignment="1">
      <alignment horizontal="right" vertical="center"/>
    </xf>
    <xf numFmtId="0" fontId="59" fillId="0" borderId="31" xfId="0" applyFont="1" applyBorder="1" applyAlignment="1">
      <alignment vertical="center"/>
    </xf>
    <xf numFmtId="0" fontId="59" fillId="0" borderId="2" xfId="0" applyFont="1" applyBorder="1" applyAlignment="1">
      <alignment vertical="center"/>
    </xf>
    <xf numFmtId="0" fontId="76" fillId="0" borderId="40" xfId="0" applyFont="1" applyFill="1" applyBorder="1" applyAlignment="1">
      <alignment horizontal="center" vertical="center"/>
    </xf>
    <xf numFmtId="0" fontId="59" fillId="0" borderId="0" xfId="0" applyFont="1" applyBorder="1" applyAlignment="1"/>
    <xf numFmtId="0" fontId="59" fillId="0" borderId="31" xfId="0" applyFont="1" applyBorder="1" applyAlignment="1"/>
    <xf numFmtId="0" fontId="59" fillId="0" borderId="2" xfId="0" applyFont="1" applyBorder="1" applyAlignment="1"/>
    <xf numFmtId="0" fontId="87" fillId="0" borderId="0" xfId="0" applyFont="1" applyAlignment="1">
      <alignment horizontal="center" vertical="center"/>
    </xf>
    <xf numFmtId="0" fontId="59" fillId="0" borderId="31" xfId="0" applyFont="1" applyBorder="1" applyAlignment="1">
      <alignment horizontal="center" vertical="center"/>
    </xf>
    <xf numFmtId="0" fontId="59" fillId="0" borderId="2" xfId="0" applyFont="1" applyBorder="1" applyAlignment="1">
      <alignment horizontal="center" vertical="center"/>
    </xf>
    <xf numFmtId="0" fontId="59" fillId="0" borderId="18" xfId="0" applyFont="1" applyBorder="1" applyAlignment="1">
      <alignment horizontal="center" vertical="center"/>
    </xf>
    <xf numFmtId="0" fontId="59" fillId="0" borderId="23" xfId="0" applyFont="1" applyBorder="1" applyAlignment="1">
      <alignment horizontal="center" vertical="center"/>
    </xf>
    <xf numFmtId="0" fontId="76" fillId="0" borderId="1" xfId="0" applyFont="1" applyBorder="1" applyAlignment="1">
      <alignment horizontal="center" vertical="center"/>
    </xf>
    <xf numFmtId="0" fontId="59" fillId="0" borderId="0" xfId="0" applyFont="1" applyAlignment="1">
      <alignment horizontal="center" vertical="center"/>
    </xf>
    <xf numFmtId="0" fontId="59" fillId="3" borderId="1" xfId="0" applyFont="1" applyFill="1" applyBorder="1" applyAlignment="1">
      <alignment horizontal="center" vertical="center"/>
    </xf>
    <xf numFmtId="0" fontId="59" fillId="0" borderId="11" xfId="0" applyFont="1" applyFill="1" applyBorder="1" applyAlignment="1">
      <alignment horizontal="center" vertical="center"/>
    </xf>
    <xf numFmtId="0" fontId="59" fillId="13" borderId="0" xfId="0" applyFont="1" applyFill="1" applyBorder="1" applyAlignment="1">
      <alignment horizontal="center"/>
    </xf>
    <xf numFmtId="0" fontId="65" fillId="34" borderId="0" xfId="0" applyFont="1" applyFill="1" applyBorder="1" applyAlignment="1">
      <alignment horizontal="center" vertical="center" wrapText="1"/>
    </xf>
    <xf numFmtId="0" fontId="65" fillId="34" borderId="0" xfId="0" applyFont="1" applyFill="1" applyBorder="1" applyAlignment="1">
      <alignment wrapText="1"/>
    </xf>
    <xf numFmtId="0" fontId="65" fillId="34" borderId="0" xfId="0" applyFont="1" applyFill="1" applyAlignment="1">
      <alignment horizontal="center" vertical="center"/>
    </xf>
    <xf numFmtId="0" fontId="59" fillId="0" borderId="0" xfId="0" applyFont="1" applyFill="1" applyBorder="1" applyAlignment="1"/>
    <xf numFmtId="0" fontId="65" fillId="34" borderId="0" xfId="0" applyFont="1" applyFill="1" applyBorder="1" applyAlignment="1">
      <alignment horizontal="center" vertical="center" wrapText="1"/>
    </xf>
  </cellXfs>
  <cellStyles count="74">
    <cellStyle name="Euro" xfId="1" xr:uid="{00000000-0005-0000-0000-000000000000}"/>
    <cellStyle name="Euro 2" xfId="2" xr:uid="{00000000-0005-0000-0000-000001000000}"/>
    <cellStyle name="Euro 2 2" xfId="3" xr:uid="{00000000-0005-0000-0000-000002000000}"/>
    <cellStyle name="Euro 3" xfId="4" xr:uid="{00000000-0005-0000-0000-000003000000}"/>
    <cellStyle name="Millares 2" xfId="5" xr:uid="{00000000-0005-0000-0000-000004000000}"/>
    <cellStyle name="Millares 3" xfId="6" xr:uid="{00000000-0005-0000-0000-000005000000}"/>
    <cellStyle name="Millares 4" xfId="7" xr:uid="{00000000-0005-0000-0000-000006000000}"/>
    <cellStyle name="Millares 5" xfId="8" xr:uid="{00000000-0005-0000-0000-000007000000}"/>
    <cellStyle name="Moneda 2" xfId="9" xr:uid="{00000000-0005-0000-0000-000008000000}"/>
    <cellStyle name="Moneda 2 2" xfId="10" xr:uid="{00000000-0005-0000-0000-000009000000}"/>
    <cellStyle name="Moneda 3" xfId="11" xr:uid="{00000000-0005-0000-0000-00000A000000}"/>
    <cellStyle name="Normal" xfId="0" builtinId="0"/>
    <cellStyle name="Normal 10" xfId="12" xr:uid="{00000000-0005-0000-0000-00000C000000}"/>
    <cellStyle name="Normal 10 2" xfId="13" xr:uid="{00000000-0005-0000-0000-00000D000000}"/>
    <cellStyle name="Normal 11" xfId="14" xr:uid="{00000000-0005-0000-0000-00000E000000}"/>
    <cellStyle name="Normal 11 2" xfId="15" xr:uid="{00000000-0005-0000-0000-00000F000000}"/>
    <cellStyle name="Normal 12" xfId="16" xr:uid="{00000000-0005-0000-0000-000010000000}"/>
    <cellStyle name="Normal 12 2" xfId="17" xr:uid="{00000000-0005-0000-0000-000011000000}"/>
    <cellStyle name="Normal 12 2 2" xfId="18" xr:uid="{00000000-0005-0000-0000-000012000000}"/>
    <cellStyle name="Normal 12 3" xfId="19" xr:uid="{00000000-0005-0000-0000-000013000000}"/>
    <cellStyle name="Normal 12 4" xfId="20" xr:uid="{00000000-0005-0000-0000-000014000000}"/>
    <cellStyle name="Normal 13" xfId="21" xr:uid="{00000000-0005-0000-0000-000015000000}"/>
    <cellStyle name="Normal 14" xfId="22" xr:uid="{00000000-0005-0000-0000-000016000000}"/>
    <cellStyle name="Normal 15" xfId="23" xr:uid="{00000000-0005-0000-0000-000017000000}"/>
    <cellStyle name="Normal 16" xfId="24" xr:uid="{00000000-0005-0000-0000-000018000000}"/>
    <cellStyle name="Normal 17" xfId="25" xr:uid="{00000000-0005-0000-0000-000019000000}"/>
    <cellStyle name="Normal 18" xfId="73" xr:uid="{22AA8B11-E30F-4B4A-B564-A9613599FF8D}"/>
    <cellStyle name="Normal 2" xfId="26" xr:uid="{00000000-0005-0000-0000-00001A000000}"/>
    <cellStyle name="Normal 2 2" xfId="27" xr:uid="{00000000-0005-0000-0000-00001B000000}"/>
    <cellStyle name="Normal 2 2 2" xfId="28" xr:uid="{00000000-0005-0000-0000-00001C000000}"/>
    <cellStyle name="Normal 2 3" xfId="29" xr:uid="{00000000-0005-0000-0000-00001D000000}"/>
    <cellStyle name="Normal 2 4" xfId="30" xr:uid="{00000000-0005-0000-0000-00001E000000}"/>
    <cellStyle name="Normal 2 5" xfId="31" xr:uid="{00000000-0005-0000-0000-00001F000000}"/>
    <cellStyle name="Normal 2 6" xfId="32" xr:uid="{00000000-0005-0000-0000-000020000000}"/>
    <cellStyle name="Normal 3" xfId="33" xr:uid="{00000000-0005-0000-0000-000021000000}"/>
    <cellStyle name="Normal 3 2" xfId="34" xr:uid="{00000000-0005-0000-0000-000022000000}"/>
    <cellStyle name="Normal 3 2 2" xfId="35" xr:uid="{00000000-0005-0000-0000-000023000000}"/>
    <cellStyle name="Normal 3 3" xfId="36" xr:uid="{00000000-0005-0000-0000-000024000000}"/>
    <cellStyle name="Normal 3 4" xfId="37" xr:uid="{00000000-0005-0000-0000-000025000000}"/>
    <cellStyle name="Normal 3 4 2" xfId="38" xr:uid="{00000000-0005-0000-0000-000026000000}"/>
    <cellStyle name="Normal 3 4 2 2" xfId="39" xr:uid="{00000000-0005-0000-0000-000027000000}"/>
    <cellStyle name="Normal 3 4 2 2 2" xfId="40" xr:uid="{00000000-0005-0000-0000-000028000000}"/>
    <cellStyle name="Normal 3 4 2 2 2 2" xfId="41" xr:uid="{00000000-0005-0000-0000-000029000000}"/>
    <cellStyle name="Normal 3 4 3" xfId="42" xr:uid="{00000000-0005-0000-0000-00002A000000}"/>
    <cellStyle name="Normal 3 4 3 2" xfId="43" xr:uid="{00000000-0005-0000-0000-00002B000000}"/>
    <cellStyle name="Normal 3 4 4" xfId="44" xr:uid="{00000000-0005-0000-0000-00002C000000}"/>
    <cellStyle name="Normal 3 5" xfId="45" xr:uid="{00000000-0005-0000-0000-00002D000000}"/>
    <cellStyle name="Normal 3 5 2" xfId="46" xr:uid="{00000000-0005-0000-0000-00002E000000}"/>
    <cellStyle name="Normal 3 6" xfId="47" xr:uid="{00000000-0005-0000-0000-00002F000000}"/>
    <cellStyle name="Normal 3 7" xfId="48" xr:uid="{00000000-0005-0000-0000-000030000000}"/>
    <cellStyle name="Normal 4" xfId="49" xr:uid="{00000000-0005-0000-0000-000031000000}"/>
    <cellStyle name="Normal 4 2" xfId="50" xr:uid="{00000000-0005-0000-0000-000032000000}"/>
    <cellStyle name="Normal 4 3" xfId="51" xr:uid="{00000000-0005-0000-0000-000033000000}"/>
    <cellStyle name="Normal 4 3 2" xfId="52" xr:uid="{00000000-0005-0000-0000-000034000000}"/>
    <cellStyle name="Normal 5" xfId="53" xr:uid="{00000000-0005-0000-0000-000035000000}"/>
    <cellStyle name="Normal 6" xfId="54" xr:uid="{00000000-0005-0000-0000-000036000000}"/>
    <cellStyle name="Normal 7" xfId="55" xr:uid="{00000000-0005-0000-0000-000037000000}"/>
    <cellStyle name="Normal 7 2" xfId="56" xr:uid="{00000000-0005-0000-0000-000038000000}"/>
    <cellStyle name="Normal 8" xfId="57" xr:uid="{00000000-0005-0000-0000-000039000000}"/>
    <cellStyle name="Normal 8 2" xfId="58" xr:uid="{00000000-0005-0000-0000-00003A000000}"/>
    <cellStyle name="Normal 8 3" xfId="59" xr:uid="{00000000-0005-0000-0000-00003B000000}"/>
    <cellStyle name="Normal 8 3 2" xfId="60" xr:uid="{00000000-0005-0000-0000-00003C000000}"/>
    <cellStyle name="Normal 8 3 2 2" xfId="61" xr:uid="{00000000-0005-0000-0000-00003D000000}"/>
    <cellStyle name="Normal 9" xfId="62" xr:uid="{00000000-0005-0000-0000-00003E000000}"/>
    <cellStyle name="Porcentaje" xfId="72" builtinId="5"/>
    <cellStyle name="Porcentual 2" xfId="63" xr:uid="{00000000-0005-0000-0000-00003F000000}"/>
    <cellStyle name="Porcentual 3" xfId="64" xr:uid="{00000000-0005-0000-0000-000040000000}"/>
    <cellStyle name="Porcentual 3 2" xfId="65" xr:uid="{00000000-0005-0000-0000-000041000000}"/>
    <cellStyle name="Porcentual 4" xfId="66" xr:uid="{00000000-0005-0000-0000-000042000000}"/>
    <cellStyle name="Porcentual 5" xfId="67" xr:uid="{00000000-0005-0000-0000-000043000000}"/>
    <cellStyle name="Porcentual 6" xfId="68" xr:uid="{00000000-0005-0000-0000-000044000000}"/>
    <cellStyle name="Porcentual 6 2" xfId="69" xr:uid="{00000000-0005-0000-0000-000045000000}"/>
    <cellStyle name="Porcentual 6 2 2" xfId="70" xr:uid="{00000000-0005-0000-0000-000046000000}"/>
    <cellStyle name="Porcentual 7" xfId="71" xr:uid="{00000000-0005-0000-0000-000047000000}"/>
  </cellStyles>
  <dxfs count="10">
    <dxf>
      <fill>
        <patternFill>
          <bgColor rgb="FFFFD9D9"/>
        </patternFill>
      </fill>
    </dxf>
    <dxf>
      <fill>
        <patternFill>
          <bgColor theme="6" tint="0.79998168889431442"/>
        </patternFill>
      </fill>
    </dxf>
    <dxf>
      <fill>
        <patternFill>
          <bgColor rgb="FFFFD9D9"/>
        </patternFill>
      </fill>
    </dxf>
    <dxf>
      <fill>
        <patternFill>
          <bgColor theme="6" tint="0.79998168889431442"/>
        </patternFill>
      </fill>
    </dxf>
    <dxf>
      <fill>
        <patternFill>
          <bgColor rgb="FFFFD9D9"/>
        </patternFill>
      </fill>
    </dxf>
    <dxf>
      <fill>
        <patternFill>
          <bgColor theme="6" tint="0.79998168889431442"/>
        </patternFill>
      </fill>
    </dxf>
    <dxf>
      <fill>
        <patternFill>
          <bgColor rgb="FFFFD9D9"/>
        </patternFill>
      </fill>
    </dxf>
    <dxf>
      <fill>
        <patternFill>
          <bgColor theme="6" tint="0.79998168889431442"/>
        </patternFill>
      </fill>
    </dxf>
    <dxf>
      <fill>
        <patternFill>
          <bgColor rgb="FFFFD9D9"/>
        </patternFill>
      </fill>
    </dxf>
    <dxf>
      <fill>
        <patternFill>
          <bgColor theme="6" tint="0.79998168889431442"/>
        </patternFill>
      </fill>
    </dxf>
  </dxfs>
  <tableStyles count="0" defaultTableStyle="TableStyleMedium2" defaultPivotStyle="PivotStyleLight16"/>
  <colors>
    <mruColors>
      <color rgb="FFFFFFA7"/>
      <color rgb="FFFFFFCC"/>
      <color rgb="FFFFD9D9"/>
      <color rgb="FFFFD9FF"/>
      <color rgb="FFFFD9DB"/>
      <color rgb="FFDBF1CF"/>
      <color rgb="FFDCF0C6"/>
      <color rgb="FFFFC1C1"/>
      <color rgb="FFFFBDBD"/>
      <color rgb="FFFFCDC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microsoft.com/office/2017/10/relationships/person" Target="persons/perso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emf"/><Relationship Id="rId4" Type="http://schemas.microsoft.com/office/2007/relationships/hdphoto" Target="../media/hdphoto1.wdp"/></Relationships>
</file>

<file path=xl/drawings/_rels/drawing2.xml.rels><?xml version="1.0" encoding="UTF-8" standalone="yes"?>
<Relationships xmlns="http://schemas.openxmlformats.org/package/2006/relationships"><Relationship Id="rId3" Type="http://schemas.microsoft.com/office/2007/relationships/hdphoto" Target="../media/hdphoto2.wdp"/><Relationship Id="rId7" Type="http://schemas.openxmlformats.org/officeDocument/2006/relationships/image" Target="../media/image7.png"/><Relationship Id="rId2" Type="http://schemas.openxmlformats.org/officeDocument/2006/relationships/image" Target="../media/image4.png"/><Relationship Id="rId1" Type="http://schemas.openxmlformats.org/officeDocument/2006/relationships/image" Target="../media/image1.emf"/><Relationship Id="rId6" Type="http://schemas.openxmlformats.org/officeDocument/2006/relationships/image" Target="../media/image6.png"/><Relationship Id="rId5" Type="http://schemas.microsoft.com/office/2007/relationships/hdphoto" Target="../media/hdphoto3.wdp"/><Relationship Id="rId4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7" Type="http://schemas.openxmlformats.org/officeDocument/2006/relationships/image" Target="../media/image7.png"/><Relationship Id="rId2" Type="http://schemas.openxmlformats.org/officeDocument/2006/relationships/image" Target="../media/image8.jpeg"/><Relationship Id="rId1" Type="http://schemas.openxmlformats.org/officeDocument/2006/relationships/image" Target="../media/image6.png"/><Relationship Id="rId6" Type="http://schemas.microsoft.com/office/2007/relationships/hdphoto" Target="../media/hdphoto5.wdp"/><Relationship Id="rId5" Type="http://schemas.openxmlformats.org/officeDocument/2006/relationships/image" Target="../media/image10.png"/><Relationship Id="rId4" Type="http://schemas.microsoft.com/office/2007/relationships/hdphoto" Target="../media/hdphoto4.wdp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7" Type="http://schemas.microsoft.com/office/2007/relationships/hdphoto" Target="../media/hdphoto4.wdp"/><Relationship Id="rId2" Type="http://schemas.openxmlformats.org/officeDocument/2006/relationships/image" Target="../media/image6.png"/><Relationship Id="rId1" Type="http://schemas.openxmlformats.org/officeDocument/2006/relationships/image" Target="../media/image11.png"/><Relationship Id="rId6" Type="http://schemas.openxmlformats.org/officeDocument/2006/relationships/image" Target="../media/image9.png"/><Relationship Id="rId5" Type="http://schemas.openxmlformats.org/officeDocument/2006/relationships/image" Target="../media/image8.jpeg"/><Relationship Id="rId4" Type="http://schemas.microsoft.com/office/2007/relationships/hdphoto" Target="../media/hdphoto5.wdp"/></Relationships>
</file>

<file path=xl/drawings/_rels/drawing5.xml.rels><?xml version="1.0" encoding="UTF-8" standalone="yes"?>
<Relationships xmlns="http://schemas.openxmlformats.org/package/2006/relationships"><Relationship Id="rId8" Type="http://schemas.microsoft.com/office/2007/relationships/hdphoto" Target="../media/hdphoto4.wdp"/><Relationship Id="rId3" Type="http://schemas.openxmlformats.org/officeDocument/2006/relationships/image" Target="../media/image13.png"/><Relationship Id="rId7" Type="http://schemas.openxmlformats.org/officeDocument/2006/relationships/image" Target="../media/image9.png"/><Relationship Id="rId2" Type="http://schemas.microsoft.com/office/2007/relationships/hdphoto" Target="../media/hdphoto6.wdp"/><Relationship Id="rId1" Type="http://schemas.openxmlformats.org/officeDocument/2006/relationships/image" Target="../media/image12.png"/><Relationship Id="rId6" Type="http://schemas.openxmlformats.org/officeDocument/2006/relationships/image" Target="../media/image8.jpeg"/><Relationship Id="rId5" Type="http://schemas.microsoft.com/office/2007/relationships/hdphoto" Target="../media/hdphoto5.wdp"/><Relationship Id="rId4" Type="http://schemas.openxmlformats.org/officeDocument/2006/relationships/image" Target="../media/image10.png"/></Relationships>
</file>

<file path=xl/drawings/_rels/drawing6.xml.rels><?xml version="1.0" encoding="UTF-8" standalone="yes"?>
<Relationships xmlns="http://schemas.openxmlformats.org/package/2006/relationships"><Relationship Id="rId3" Type="http://schemas.microsoft.com/office/2007/relationships/hdphoto" Target="../media/hdphoto4.wdp"/><Relationship Id="rId7" Type="http://schemas.openxmlformats.org/officeDocument/2006/relationships/image" Target="../media/image7.png"/><Relationship Id="rId2" Type="http://schemas.openxmlformats.org/officeDocument/2006/relationships/image" Target="../media/image9.png"/><Relationship Id="rId1" Type="http://schemas.openxmlformats.org/officeDocument/2006/relationships/image" Target="../media/image8.jpeg"/><Relationship Id="rId6" Type="http://schemas.microsoft.com/office/2007/relationships/hdphoto" Target="../media/hdphoto5.wdp"/><Relationship Id="rId5" Type="http://schemas.openxmlformats.org/officeDocument/2006/relationships/image" Target="../media/image10.png"/><Relationship Id="rId4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3" Type="http://schemas.microsoft.com/office/2007/relationships/hdphoto" Target="../media/hdphoto4.wdp"/><Relationship Id="rId7" Type="http://schemas.openxmlformats.org/officeDocument/2006/relationships/image" Target="../media/image14.png"/><Relationship Id="rId2" Type="http://schemas.openxmlformats.org/officeDocument/2006/relationships/image" Target="../media/image9.png"/><Relationship Id="rId1" Type="http://schemas.openxmlformats.org/officeDocument/2006/relationships/image" Target="../media/image8.jpeg"/><Relationship Id="rId6" Type="http://schemas.microsoft.com/office/2007/relationships/hdphoto" Target="../media/hdphoto5.wdp"/><Relationship Id="rId5" Type="http://schemas.openxmlformats.org/officeDocument/2006/relationships/image" Target="../media/image10.png"/><Relationship Id="rId4" Type="http://schemas.openxmlformats.org/officeDocument/2006/relationships/image" Target="../media/image6.png"/></Relationships>
</file>

<file path=xl/drawings/_rels/drawing8.xml.rels><?xml version="1.0" encoding="UTF-8" standalone="yes"?>
<Relationships xmlns="http://schemas.openxmlformats.org/package/2006/relationships"><Relationship Id="rId8" Type="http://schemas.microsoft.com/office/2007/relationships/hdphoto" Target="../media/hdphoto5.wdp"/><Relationship Id="rId13" Type="http://schemas.microsoft.com/office/2007/relationships/hdphoto" Target="../media/hdphoto9.wdp"/><Relationship Id="rId18" Type="http://schemas.openxmlformats.org/officeDocument/2006/relationships/image" Target="../media/image21.png"/><Relationship Id="rId26" Type="http://schemas.openxmlformats.org/officeDocument/2006/relationships/image" Target="../media/image25.png"/><Relationship Id="rId3" Type="http://schemas.openxmlformats.org/officeDocument/2006/relationships/image" Target="../media/image8.jpeg"/><Relationship Id="rId21" Type="http://schemas.microsoft.com/office/2007/relationships/hdphoto" Target="../media/hdphoto13.wdp"/><Relationship Id="rId7" Type="http://schemas.openxmlformats.org/officeDocument/2006/relationships/image" Target="../media/image10.png"/><Relationship Id="rId12" Type="http://schemas.openxmlformats.org/officeDocument/2006/relationships/image" Target="../media/image18.png"/><Relationship Id="rId17" Type="http://schemas.microsoft.com/office/2007/relationships/hdphoto" Target="../media/hdphoto11.wdp"/><Relationship Id="rId25" Type="http://schemas.microsoft.com/office/2007/relationships/hdphoto" Target="../media/hdphoto15.wdp"/><Relationship Id="rId2" Type="http://schemas.microsoft.com/office/2007/relationships/hdphoto" Target="../media/hdphoto7.wdp"/><Relationship Id="rId16" Type="http://schemas.openxmlformats.org/officeDocument/2006/relationships/image" Target="../media/image20.png"/><Relationship Id="rId20" Type="http://schemas.openxmlformats.org/officeDocument/2006/relationships/image" Target="../media/image22.png"/><Relationship Id="rId1" Type="http://schemas.openxmlformats.org/officeDocument/2006/relationships/image" Target="../media/image15.png"/><Relationship Id="rId6" Type="http://schemas.openxmlformats.org/officeDocument/2006/relationships/image" Target="../media/image6.png"/><Relationship Id="rId11" Type="http://schemas.microsoft.com/office/2007/relationships/hdphoto" Target="../media/hdphoto8.wdp"/><Relationship Id="rId24" Type="http://schemas.openxmlformats.org/officeDocument/2006/relationships/image" Target="../media/image24.png"/><Relationship Id="rId5" Type="http://schemas.microsoft.com/office/2007/relationships/hdphoto" Target="../media/hdphoto4.wdp"/><Relationship Id="rId15" Type="http://schemas.microsoft.com/office/2007/relationships/hdphoto" Target="../media/hdphoto10.wdp"/><Relationship Id="rId23" Type="http://schemas.microsoft.com/office/2007/relationships/hdphoto" Target="../media/hdphoto14.wdp"/><Relationship Id="rId10" Type="http://schemas.openxmlformats.org/officeDocument/2006/relationships/image" Target="../media/image17.png"/><Relationship Id="rId19" Type="http://schemas.microsoft.com/office/2007/relationships/hdphoto" Target="../media/hdphoto12.wdp"/><Relationship Id="rId4" Type="http://schemas.openxmlformats.org/officeDocument/2006/relationships/image" Target="../media/image9.png"/><Relationship Id="rId9" Type="http://schemas.openxmlformats.org/officeDocument/2006/relationships/image" Target="../media/image16.png"/><Relationship Id="rId14" Type="http://schemas.openxmlformats.org/officeDocument/2006/relationships/image" Target="../media/image19.png"/><Relationship Id="rId22" Type="http://schemas.openxmlformats.org/officeDocument/2006/relationships/image" Target="../media/image23.png"/><Relationship Id="rId27" Type="http://schemas.microsoft.com/office/2007/relationships/hdphoto" Target="../media/hdphoto16.wdp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9.png"/><Relationship Id="rId18" Type="http://schemas.openxmlformats.org/officeDocument/2006/relationships/image" Target="../media/image32.png"/><Relationship Id="rId26" Type="http://schemas.openxmlformats.org/officeDocument/2006/relationships/image" Target="../media/image36.png"/><Relationship Id="rId39" Type="http://schemas.microsoft.com/office/2007/relationships/hdphoto" Target="../media/hdphoto32.wdp"/><Relationship Id="rId21" Type="http://schemas.microsoft.com/office/2007/relationships/hdphoto" Target="../media/hdphoto23.wdp"/><Relationship Id="rId34" Type="http://schemas.openxmlformats.org/officeDocument/2006/relationships/image" Target="../media/image40.png"/><Relationship Id="rId42" Type="http://schemas.openxmlformats.org/officeDocument/2006/relationships/image" Target="../media/image44.png"/><Relationship Id="rId7" Type="http://schemas.openxmlformats.org/officeDocument/2006/relationships/image" Target="../media/image8.jpeg"/><Relationship Id="rId2" Type="http://schemas.microsoft.com/office/2007/relationships/hdphoto" Target="../media/hdphoto17.wdp"/><Relationship Id="rId16" Type="http://schemas.openxmlformats.org/officeDocument/2006/relationships/image" Target="../media/image31.png"/><Relationship Id="rId20" Type="http://schemas.openxmlformats.org/officeDocument/2006/relationships/image" Target="../media/image33.png"/><Relationship Id="rId29" Type="http://schemas.microsoft.com/office/2007/relationships/hdphoto" Target="../media/hdphoto27.wdp"/><Relationship Id="rId41" Type="http://schemas.microsoft.com/office/2007/relationships/hdphoto" Target="../media/hdphoto33.wdp"/><Relationship Id="rId1" Type="http://schemas.openxmlformats.org/officeDocument/2006/relationships/image" Target="../media/image26.png"/><Relationship Id="rId6" Type="http://schemas.microsoft.com/office/2007/relationships/hdphoto" Target="../media/hdphoto19.wdp"/><Relationship Id="rId11" Type="http://schemas.openxmlformats.org/officeDocument/2006/relationships/image" Target="../media/image10.png"/><Relationship Id="rId24" Type="http://schemas.openxmlformats.org/officeDocument/2006/relationships/image" Target="../media/image35.png"/><Relationship Id="rId32" Type="http://schemas.openxmlformats.org/officeDocument/2006/relationships/image" Target="../media/image39.png"/><Relationship Id="rId37" Type="http://schemas.microsoft.com/office/2007/relationships/hdphoto" Target="../media/hdphoto31.wdp"/><Relationship Id="rId40" Type="http://schemas.openxmlformats.org/officeDocument/2006/relationships/image" Target="../media/image43.png"/><Relationship Id="rId5" Type="http://schemas.openxmlformats.org/officeDocument/2006/relationships/image" Target="../media/image28.png"/><Relationship Id="rId15" Type="http://schemas.microsoft.com/office/2007/relationships/hdphoto" Target="../media/hdphoto20.wdp"/><Relationship Id="rId23" Type="http://schemas.microsoft.com/office/2007/relationships/hdphoto" Target="../media/hdphoto24.wdp"/><Relationship Id="rId28" Type="http://schemas.openxmlformats.org/officeDocument/2006/relationships/image" Target="../media/image37.png"/><Relationship Id="rId36" Type="http://schemas.openxmlformats.org/officeDocument/2006/relationships/image" Target="../media/image41.png"/><Relationship Id="rId10" Type="http://schemas.openxmlformats.org/officeDocument/2006/relationships/image" Target="../media/image6.png"/><Relationship Id="rId19" Type="http://schemas.microsoft.com/office/2007/relationships/hdphoto" Target="../media/hdphoto22.wdp"/><Relationship Id="rId31" Type="http://schemas.microsoft.com/office/2007/relationships/hdphoto" Target="../media/hdphoto28.wdp"/><Relationship Id="rId4" Type="http://schemas.microsoft.com/office/2007/relationships/hdphoto" Target="../media/hdphoto18.wdp"/><Relationship Id="rId9" Type="http://schemas.microsoft.com/office/2007/relationships/hdphoto" Target="../media/hdphoto4.wdp"/><Relationship Id="rId14" Type="http://schemas.openxmlformats.org/officeDocument/2006/relationships/image" Target="../media/image30.png"/><Relationship Id="rId22" Type="http://schemas.openxmlformats.org/officeDocument/2006/relationships/image" Target="../media/image34.png"/><Relationship Id="rId27" Type="http://schemas.microsoft.com/office/2007/relationships/hdphoto" Target="../media/hdphoto26.wdp"/><Relationship Id="rId30" Type="http://schemas.openxmlformats.org/officeDocument/2006/relationships/image" Target="../media/image38.png"/><Relationship Id="rId35" Type="http://schemas.microsoft.com/office/2007/relationships/hdphoto" Target="../media/hdphoto30.wdp"/><Relationship Id="rId43" Type="http://schemas.microsoft.com/office/2007/relationships/hdphoto" Target="../media/hdphoto34.wdp"/><Relationship Id="rId8" Type="http://schemas.openxmlformats.org/officeDocument/2006/relationships/image" Target="../media/image9.png"/><Relationship Id="rId3" Type="http://schemas.openxmlformats.org/officeDocument/2006/relationships/image" Target="../media/image27.png"/><Relationship Id="rId12" Type="http://schemas.microsoft.com/office/2007/relationships/hdphoto" Target="../media/hdphoto5.wdp"/><Relationship Id="rId17" Type="http://schemas.microsoft.com/office/2007/relationships/hdphoto" Target="../media/hdphoto21.wdp"/><Relationship Id="rId25" Type="http://schemas.microsoft.com/office/2007/relationships/hdphoto" Target="../media/hdphoto25.wdp"/><Relationship Id="rId33" Type="http://schemas.microsoft.com/office/2007/relationships/hdphoto" Target="../media/hdphoto29.wdp"/><Relationship Id="rId38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8</xdr:row>
      <xdr:rowOff>0</xdr:rowOff>
    </xdr:from>
    <xdr:to>
      <xdr:col>6</xdr:col>
      <xdr:colOff>304800</xdr:colOff>
      <xdr:row>9</xdr:row>
      <xdr:rowOff>130174</xdr:rowOff>
    </xdr:to>
    <xdr:sp macro="" textlink="">
      <xdr:nvSpPr>
        <xdr:cNvPr id="2" name="AutoShape 12" descr="Resultado de imagen para huggies all around">
          <a:extLst>
            <a:ext uri="{FF2B5EF4-FFF2-40B4-BE49-F238E27FC236}">
              <a16:creationId xmlns:a16="http://schemas.microsoft.com/office/drawing/2014/main" id="{FD7ACA54-12E0-40F8-91B7-E69ADC32E885}"/>
            </a:ext>
          </a:extLst>
        </xdr:cNvPr>
        <xdr:cNvSpPr>
          <a:spLocks noChangeAspect="1" noChangeArrowheads="1"/>
        </xdr:cNvSpPr>
      </xdr:nvSpPr>
      <xdr:spPr bwMode="auto">
        <a:xfrm>
          <a:off x="10128250" y="2984500"/>
          <a:ext cx="304800" cy="314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153947</xdr:colOff>
      <xdr:row>1</xdr:row>
      <xdr:rowOff>93873</xdr:rowOff>
    </xdr:from>
    <xdr:to>
      <xdr:col>3</xdr:col>
      <xdr:colOff>1291267</xdr:colOff>
      <xdr:row>2</xdr:row>
      <xdr:rowOff>400050</xdr:rowOff>
    </xdr:to>
    <xdr:pic>
      <xdr:nvPicPr>
        <xdr:cNvPr id="3" name="Picture 1">
          <a:extLst>
            <a:ext uri="{FF2B5EF4-FFF2-40B4-BE49-F238E27FC236}">
              <a16:creationId xmlns:a16="http://schemas.microsoft.com/office/drawing/2014/main" id="{E097996E-58DF-497D-B585-14D1FC03F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792247" y="284373"/>
          <a:ext cx="1137320" cy="845927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3</xdr:col>
      <xdr:colOff>1288406</xdr:colOff>
      <xdr:row>5</xdr:row>
      <xdr:rowOff>156450</xdr:rowOff>
    </xdr:from>
    <xdr:to>
      <xdr:col>3</xdr:col>
      <xdr:colOff>3727174</xdr:colOff>
      <xdr:row>10</xdr:row>
      <xdr:rowOff>193262</xdr:rowOff>
    </xdr:to>
    <xdr:pic>
      <xdr:nvPicPr>
        <xdr:cNvPr id="7" name="Imagen 6" descr="Bebin Super FlexiSEC | Pañales para bebé | Etapa 4 | 160 piezas— Lambi">
          <a:extLst>
            <a:ext uri="{FF2B5EF4-FFF2-40B4-BE49-F238E27FC236}">
              <a16:creationId xmlns:a16="http://schemas.microsoft.com/office/drawing/2014/main" id="{00F02470-0CE4-4E50-8963-C425A9CF3C3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317" b="12745"/>
        <a:stretch/>
      </xdr:blipFill>
      <xdr:spPr bwMode="auto">
        <a:xfrm>
          <a:off x="2935725" y="2346740"/>
          <a:ext cx="2438768" cy="13712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312901</xdr:colOff>
      <xdr:row>5</xdr:row>
      <xdr:rowOff>193258</xdr:rowOff>
    </xdr:from>
    <xdr:to>
      <xdr:col>6</xdr:col>
      <xdr:colOff>2595220</xdr:colOff>
      <xdr:row>10</xdr:row>
      <xdr:rowOff>156447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8341D2F-7231-4A1A-ADB5-45A79F4D49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harpenSoften amount="50000"/>
                  </a14:imgEffect>
                  <a14:imgEffect>
                    <a14:brightnessContrast bright="20000" contrast="2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16200000">
          <a:off x="10946850" y="1891193"/>
          <a:ext cx="1297609" cy="228231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8</xdr:row>
      <xdr:rowOff>0</xdr:rowOff>
    </xdr:from>
    <xdr:to>
      <xdr:col>10</xdr:col>
      <xdr:colOff>304800</xdr:colOff>
      <xdr:row>9</xdr:row>
      <xdr:rowOff>47624</xdr:rowOff>
    </xdr:to>
    <xdr:sp macro="" textlink="">
      <xdr:nvSpPr>
        <xdr:cNvPr id="3" name="AutoShape 12" descr="Resultado de imagen para huggies all around">
          <a:extLst>
            <a:ext uri="{FF2B5EF4-FFF2-40B4-BE49-F238E27FC236}">
              <a16:creationId xmlns:a16="http://schemas.microsoft.com/office/drawing/2014/main" id="{43C195EE-D114-4F6D-A264-9ABD2A60C612}"/>
            </a:ext>
          </a:extLst>
        </xdr:cNvPr>
        <xdr:cNvSpPr>
          <a:spLocks noChangeAspect="1" noChangeArrowheads="1"/>
        </xdr:cNvSpPr>
      </xdr:nvSpPr>
      <xdr:spPr bwMode="auto">
        <a:xfrm>
          <a:off x="13487400" y="25908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3</xdr:col>
      <xdr:colOff>211097</xdr:colOff>
      <xdr:row>1</xdr:row>
      <xdr:rowOff>170073</xdr:rowOff>
    </xdr:from>
    <xdr:to>
      <xdr:col>3</xdr:col>
      <xdr:colOff>1310317</xdr:colOff>
      <xdr:row>2</xdr:row>
      <xdr:rowOff>383017</xdr:rowOff>
    </xdr:to>
    <xdr:pic>
      <xdr:nvPicPr>
        <xdr:cNvPr id="15" name="Picture 1">
          <a:extLst>
            <a:ext uri="{FF2B5EF4-FFF2-40B4-BE49-F238E27FC236}">
              <a16:creationId xmlns:a16="http://schemas.microsoft.com/office/drawing/2014/main" id="{99331063-FDEF-41B1-854A-6CCECE6046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854034" y="361581"/>
          <a:ext cx="1099220" cy="757230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9</xdr:col>
      <xdr:colOff>506089</xdr:colOff>
      <xdr:row>5</xdr:row>
      <xdr:rowOff>160583</xdr:rowOff>
    </xdr:from>
    <xdr:to>
      <xdr:col>9</xdr:col>
      <xdr:colOff>2560158</xdr:colOff>
      <xdr:row>10</xdr:row>
      <xdr:rowOff>228474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69CB91F-14E8-41CC-9098-46B0CD58C11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6143" b="95577" l="9925" r="93534">
                      <a14:foregroundMark x1="14737" y1="17445" x2="85714" y2="6880"/>
                      <a14:foregroundMark x1="85714" y1="6880" x2="86617" y2="6143"/>
                      <a14:foregroundMark x1="93684" y1="14496" x2="93684" y2="72973"/>
                      <a14:foregroundMark x1="93684" y1="72973" x2="93684" y2="72973"/>
                      <a14:foregroundMark x1="81504" y1="40541" x2="40602" y2="33661"/>
                      <a14:foregroundMark x1="40451" y1="34152" x2="81504" y2="32924"/>
                      <a14:foregroundMark x1="81504" y1="32924" x2="81504" y2="32924"/>
                      <a14:foregroundMark x1="76842" y1="28010" x2="46165" y2="45946"/>
                      <a14:foregroundMark x1="41504" y1="46192" x2="78647" y2="46437"/>
                      <a14:foregroundMark x1="78647" y1="46437" x2="78947" y2="46437"/>
                      <a14:foregroundMark x1="30226" y1="35872" x2="29925" y2="49386"/>
                      <a14:foregroundMark x1="15639" y1="38084" x2="19098" y2="63636"/>
                      <a14:foregroundMark x1="16391" y1="43243" x2="16391" y2="62654"/>
                      <a14:foregroundMark x1="16391" y1="62654" x2="16391" y2="62654"/>
                      <a14:foregroundMark x1="11579" y1="27027" x2="13835" y2="56757"/>
                      <a14:foregroundMark x1="11880" y1="25307" x2="12932" y2="16462"/>
                      <a14:foregroundMark x1="86316" y1="9828" x2="90376" y2="11302"/>
                      <a14:foregroundMark x1="16842" y1="89189" x2="41504" y2="85012"/>
                      <a14:foregroundMark x1="41504" y1="85012" x2="53985" y2="77150"/>
                      <a14:foregroundMark x1="49925" y1="75430" x2="79850" y2="54054"/>
                      <a14:foregroundMark x1="63609" y1="57494" x2="40000" y2="70025"/>
                      <a14:foregroundMark x1="40000" y1="70025" x2="39398" y2="70762"/>
                      <a14:foregroundMark x1="49023" y1="67813" x2="70376" y2="62899"/>
                      <a14:foregroundMark x1="21955" y1="95577" x2="24962" y2="94595"/>
                    </a14:backgroundRemoval>
                  </a14:imgEffect>
                </a14:imgLayer>
              </a14:imgProps>
            </a:ext>
          </a:extLst>
        </a:blip>
        <a:srcRect l="8912" t="4420" r="3557" b="4048"/>
        <a:stretch/>
      </xdr:blipFill>
      <xdr:spPr>
        <a:xfrm>
          <a:off x="14385375" y="2347805"/>
          <a:ext cx="2054069" cy="1378209"/>
        </a:xfrm>
        <a:prstGeom prst="rect">
          <a:avLst/>
        </a:prstGeom>
      </xdr:spPr>
    </xdr:pic>
    <xdr:clientData/>
  </xdr:twoCellAnchor>
  <xdr:twoCellAnchor editAs="oneCell">
    <xdr:from>
      <xdr:col>10</xdr:col>
      <xdr:colOff>332620</xdr:colOff>
      <xdr:row>6</xdr:row>
      <xdr:rowOff>-1</xdr:rowOff>
    </xdr:from>
    <xdr:to>
      <xdr:col>10</xdr:col>
      <xdr:colOff>2529922</xdr:colOff>
      <xdr:row>10</xdr:row>
      <xdr:rowOff>181428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623EC43-1CA9-4E5A-9675-E6ED313E1FF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sharpenSoften amount="50000"/>
                  </a14:imgEffect>
                  <a14:imgEffect>
                    <a14:brightnessContrast contrast="20000"/>
                  </a14:imgEffect>
                </a14:imgLayer>
              </a14:imgProps>
            </a:ext>
          </a:extLst>
        </a:blip>
        <a:srcRect l="5188" t="3942" r="1725" b="4780"/>
        <a:stretch/>
      </xdr:blipFill>
      <xdr:spPr>
        <a:xfrm>
          <a:off x="10462382" y="2338412"/>
          <a:ext cx="2197302" cy="1229683"/>
        </a:xfrm>
        <a:prstGeom prst="rect">
          <a:avLst/>
        </a:prstGeom>
      </xdr:spPr>
    </xdr:pic>
    <xdr:clientData/>
  </xdr:twoCellAnchor>
  <xdr:twoCellAnchor editAs="oneCell">
    <xdr:from>
      <xdr:col>4</xdr:col>
      <xdr:colOff>412338</xdr:colOff>
      <xdr:row>5</xdr:row>
      <xdr:rowOff>161269</xdr:rowOff>
    </xdr:from>
    <xdr:to>
      <xdr:col>5</xdr:col>
      <xdr:colOff>1078492</xdr:colOff>
      <xdr:row>10</xdr:row>
      <xdr:rowOff>141111</xdr:rowOff>
    </xdr:to>
    <xdr:pic>
      <xdr:nvPicPr>
        <xdr:cNvPr id="6" name="Imagen 5" descr="Bebé | Tiny Maxi— Lambi">
          <a:extLst>
            <a:ext uri="{FF2B5EF4-FFF2-40B4-BE49-F238E27FC236}">
              <a16:creationId xmlns:a16="http://schemas.microsoft.com/office/drawing/2014/main" id="{2207ED95-0EB4-42C0-B307-4410475E320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6792576" y="2348491"/>
          <a:ext cx="2228456" cy="1290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1028093</xdr:colOff>
      <xdr:row>5</xdr:row>
      <xdr:rowOff>161270</xdr:rowOff>
    </xdr:from>
    <xdr:to>
      <xdr:col>3</xdr:col>
      <xdr:colOff>3084285</xdr:colOff>
      <xdr:row>10</xdr:row>
      <xdr:rowOff>131031</xdr:rowOff>
    </xdr:to>
    <xdr:pic>
      <xdr:nvPicPr>
        <xdr:cNvPr id="7" name="Imagen 6" descr="Lambi – Productos higiénicos desechables">
          <a:extLst>
            <a:ext uri="{FF2B5EF4-FFF2-40B4-BE49-F238E27FC236}">
              <a16:creationId xmlns:a16="http://schemas.microsoft.com/office/drawing/2014/main" id="{87C447E4-CCDA-4A5A-872C-4FCE8ECE2D9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58" r="2015" b="17488"/>
        <a:stretch/>
      </xdr:blipFill>
      <xdr:spPr bwMode="auto">
        <a:xfrm>
          <a:off x="2671030" y="2348492"/>
          <a:ext cx="2056192" cy="12800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23</xdr:row>
      <xdr:rowOff>0</xdr:rowOff>
    </xdr:from>
    <xdr:to>
      <xdr:col>1</xdr:col>
      <xdr:colOff>317500</xdr:colOff>
      <xdr:row>24</xdr:row>
      <xdr:rowOff>108504</xdr:rowOff>
    </xdr:to>
    <xdr:sp macro="" textlink="">
      <xdr:nvSpPr>
        <xdr:cNvPr id="5123" name="AutoShape 3" descr="Absormex">
          <a:extLst>
            <a:ext uri="{FF2B5EF4-FFF2-40B4-BE49-F238E27FC236}">
              <a16:creationId xmlns:a16="http://schemas.microsoft.com/office/drawing/2014/main" id="{67BF1729-48B9-432A-BAD6-0C9EFD653F27}"/>
            </a:ext>
          </a:extLst>
        </xdr:cNvPr>
        <xdr:cNvSpPr>
          <a:spLocks noChangeAspect="1" noChangeArrowheads="1"/>
        </xdr:cNvSpPr>
      </xdr:nvSpPr>
      <xdr:spPr bwMode="auto">
        <a:xfrm>
          <a:off x="2705100" y="13839825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oneCellAnchor>
    <xdr:from>
      <xdr:col>1</xdr:col>
      <xdr:colOff>0</xdr:colOff>
      <xdr:row>23</xdr:row>
      <xdr:rowOff>0</xdr:rowOff>
    </xdr:from>
    <xdr:ext cx="317500" cy="305369"/>
    <xdr:sp macro="" textlink="">
      <xdr:nvSpPr>
        <xdr:cNvPr id="17" name="AutoShape 3" descr="Absormex">
          <a:extLst>
            <a:ext uri="{FF2B5EF4-FFF2-40B4-BE49-F238E27FC236}">
              <a16:creationId xmlns:a16="http://schemas.microsoft.com/office/drawing/2014/main" id="{9578AB5B-EB35-4AEE-AAAC-2FB221EC0F54}"/>
            </a:ext>
          </a:extLst>
        </xdr:cNvPr>
        <xdr:cNvSpPr>
          <a:spLocks noChangeAspect="1" noChangeArrowheads="1"/>
        </xdr:cNvSpPr>
      </xdr:nvSpPr>
      <xdr:spPr bwMode="auto">
        <a:xfrm>
          <a:off x="2670256" y="15524936"/>
          <a:ext cx="317500" cy="305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oneCellAnchor>
  <xdr:twoCellAnchor editAs="oneCell">
    <xdr:from>
      <xdr:col>9</xdr:col>
      <xdr:colOff>365605</xdr:colOff>
      <xdr:row>24</xdr:row>
      <xdr:rowOff>28864</xdr:rowOff>
    </xdr:from>
    <xdr:to>
      <xdr:col>11</xdr:col>
      <xdr:colOff>577272</xdr:colOff>
      <xdr:row>27</xdr:row>
      <xdr:rowOff>259773</xdr:rowOff>
    </xdr:to>
    <xdr:pic>
      <xdr:nvPicPr>
        <xdr:cNvPr id="7" name="Imagen 6" descr="Bebé | Tiny Maxi— Lambi">
          <a:extLst>
            <a:ext uri="{FF2B5EF4-FFF2-40B4-BE49-F238E27FC236}">
              <a16:creationId xmlns:a16="http://schemas.microsoft.com/office/drawing/2014/main" id="{D4C40628-1503-4879-9F5D-0A055756B32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7802802" y="6426970"/>
          <a:ext cx="2087803" cy="10679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558032</xdr:colOff>
      <xdr:row>24</xdr:row>
      <xdr:rowOff>76970</xdr:rowOff>
    </xdr:from>
    <xdr:to>
      <xdr:col>17</xdr:col>
      <xdr:colOff>721591</xdr:colOff>
      <xdr:row>27</xdr:row>
      <xdr:rowOff>211667</xdr:rowOff>
    </xdr:to>
    <xdr:pic>
      <xdr:nvPicPr>
        <xdr:cNvPr id="8" name="Imagen 7" descr="Soft Tails – Franco Trading Distribution Limited">
          <a:extLst>
            <a:ext uri="{FF2B5EF4-FFF2-40B4-BE49-F238E27FC236}">
              <a16:creationId xmlns:a16="http://schemas.microsoft.com/office/drawing/2014/main" id="{56A12B7A-F5AF-4F81-B41F-EA8B10F118E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5" t="15194" r="7859" b="14095"/>
        <a:stretch/>
      </xdr:blipFill>
      <xdr:spPr bwMode="auto">
        <a:xfrm>
          <a:off x="13710229" y="6475076"/>
          <a:ext cx="1856892" cy="9717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615756</xdr:colOff>
      <xdr:row>24</xdr:row>
      <xdr:rowOff>10079</xdr:rowOff>
    </xdr:from>
    <xdr:to>
      <xdr:col>23</xdr:col>
      <xdr:colOff>577270</xdr:colOff>
      <xdr:row>27</xdr:row>
      <xdr:rowOff>240532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AB07F80-AA36-46BC-ADCA-DD45FC6C7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7273" b="92468" l="4221" r="94156">
                      <a14:foregroundMark x1="37338" y1="36364" x2="63636" y2="22338"/>
                      <a14:foregroundMark x1="63636" y1="22338" x2="72727" y2="23636"/>
                      <a14:foregroundMark x1="39935" y1="26753" x2="81245" y2="26989"/>
                      <a14:foregroundMark x1="70779" y1="25455" x2="79545" y2="41818"/>
                      <a14:foregroundMark x1="79545" y1="41818" x2="81169" y2="41818"/>
                      <a14:foregroundMark x1="39286" y1="23896" x2="40260" y2="25974"/>
                      <a14:foregroundMark x1="8766" y1="73247" x2="24026" y2="90649"/>
                      <a14:foregroundMark x1="24026" y1="90649" x2="42208" y2="92468"/>
                      <a14:foregroundMark x1="4221" y1="75065" x2="4870" y2="78182"/>
                      <a14:foregroundMark x1="39286" y1="34805" x2="45779" y2="24935"/>
                      <a14:foregroundMark x1="27597" y1="56623" x2="34416" y2="55844"/>
                      <a14:foregroundMark x1="83413" y1="54779" x2="77922" y2="62597"/>
                      <a14:foregroundMark x1="22078" y1="52727" x2="38312" y2="51688"/>
                      <a14:foregroundMark x1="38312" y1="51688" x2="38636" y2="51688"/>
                      <a14:backgroundMark x1="40909" y1="7792" x2="75325" y2="8312"/>
                      <a14:backgroundMark x1="75325" y1="8312" x2="85065" y2="7532"/>
                      <a14:backgroundMark x1="81169" y1="11429" x2="96753" y2="37662"/>
                      <a14:backgroundMark x1="95779" y1="41558" x2="91558" y2="47273"/>
                      <a14:backgroundMark x1="93506" y1="40779" x2="86039" y2="55584"/>
                      <a14:backgroundMark x1="92208" y1="45195" x2="93506" y2="38701"/>
                      <a14:backgroundMark x1="94805" y1="37662" x2="94805" y2="4493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8708216" y="6440714"/>
          <a:ext cx="1493578" cy="1077119"/>
        </a:xfrm>
        <a:prstGeom prst="rect">
          <a:avLst/>
        </a:prstGeom>
      </xdr:spPr>
    </xdr:pic>
    <xdr:clientData/>
  </xdr:twoCellAnchor>
  <xdr:twoCellAnchor editAs="oneCell">
    <xdr:from>
      <xdr:col>3</xdr:col>
      <xdr:colOff>259772</xdr:colOff>
      <xdr:row>4</xdr:row>
      <xdr:rowOff>86590</xdr:rowOff>
    </xdr:from>
    <xdr:to>
      <xdr:col>5</xdr:col>
      <xdr:colOff>529166</xdr:colOff>
      <xdr:row>7</xdr:row>
      <xdr:rowOff>98502</xdr:rowOff>
    </xdr:to>
    <xdr:pic>
      <xdr:nvPicPr>
        <xdr:cNvPr id="11" name="Imagen 10" descr="Bebé | Tiny Maxi— Lambi">
          <a:extLst>
            <a:ext uri="{FF2B5EF4-FFF2-40B4-BE49-F238E27FC236}">
              <a16:creationId xmlns:a16="http://schemas.microsoft.com/office/drawing/2014/main" id="{CDCFB785-F872-44E6-A398-40C20FA98B4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2289848" y="1135302"/>
          <a:ext cx="2087803" cy="9332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461820</xdr:colOff>
      <xdr:row>4</xdr:row>
      <xdr:rowOff>161269</xdr:rowOff>
    </xdr:from>
    <xdr:to>
      <xdr:col>11</xdr:col>
      <xdr:colOff>549480</xdr:colOff>
      <xdr:row>7</xdr:row>
      <xdr:rowOff>117741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9E93FF40-927C-4AB5-B4BF-8B35EBD7556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38479" b="68894" l="73384" r="92776">
                      <a14:foregroundMark x1="91255" y1="40783" x2="92776" y2="47926"/>
                      <a14:foregroundMark x1="92776" y1="47926" x2="92776" y2="48387"/>
                      <a14:foregroundMark x1="90494" y1="67742" x2="80228" y2="68894"/>
                      <a14:foregroundMark x1="80228" y1="68894" x2="79468" y2="68664"/>
                    </a14:backgroundRemoval>
                  </a14:imgEffect>
                  <a14:imgEffect>
                    <a14:sharpenSoften amount="50000"/>
                  </a14:imgEffect>
                </a14:imgLayer>
              </a14:imgProps>
            </a:ext>
          </a:extLst>
        </a:blip>
        <a:srcRect l="74412" t="34926" r="4684" b="27512"/>
        <a:stretch/>
      </xdr:blipFill>
      <xdr:spPr>
        <a:xfrm rot="16200000">
          <a:off x="8474994" y="665159"/>
          <a:ext cx="873694" cy="1962421"/>
        </a:xfrm>
        <a:prstGeom prst="rect">
          <a:avLst/>
        </a:prstGeom>
      </xdr:spPr>
    </xdr:pic>
    <xdr:clientData/>
  </xdr:twoCellAnchor>
  <xdr:twoCellAnchor editAs="oneCell">
    <xdr:from>
      <xdr:col>3</xdr:col>
      <xdr:colOff>240529</xdr:colOff>
      <xdr:row>24</xdr:row>
      <xdr:rowOff>105834</xdr:rowOff>
    </xdr:from>
    <xdr:to>
      <xdr:col>5</xdr:col>
      <xdr:colOff>317499</xdr:colOff>
      <xdr:row>27</xdr:row>
      <xdr:rowOff>173183</xdr:rowOff>
    </xdr:to>
    <xdr:pic>
      <xdr:nvPicPr>
        <xdr:cNvPr id="13" name="Imagen 12" descr="Lambi – Productos higiénicos desechables">
          <a:extLst>
            <a:ext uri="{FF2B5EF4-FFF2-40B4-BE49-F238E27FC236}">
              <a16:creationId xmlns:a16="http://schemas.microsoft.com/office/drawing/2014/main" id="{1182C4D4-99D0-450C-B238-E8C3069F2632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58" r="2015" b="17488"/>
        <a:stretch/>
      </xdr:blipFill>
      <xdr:spPr bwMode="auto">
        <a:xfrm>
          <a:off x="2270605" y="6503940"/>
          <a:ext cx="1895379" cy="9043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455807</xdr:colOff>
      <xdr:row>6</xdr:row>
      <xdr:rowOff>64274</xdr:rowOff>
    </xdr:from>
    <xdr:to>
      <xdr:col>16</xdr:col>
      <xdr:colOff>128240</xdr:colOff>
      <xdr:row>6</xdr:row>
      <xdr:rowOff>689207</xdr:rowOff>
    </xdr:to>
    <xdr:pic>
      <xdr:nvPicPr>
        <xdr:cNvPr id="2" name="Imagen 1" descr="Lambi – Productos higiénicos desechables">
          <a:extLst>
            <a:ext uri="{FF2B5EF4-FFF2-40B4-BE49-F238E27FC236}">
              <a16:creationId xmlns:a16="http://schemas.microsoft.com/office/drawing/2014/main" id="{BDD12E8E-C096-4789-AFA3-5CAEE0E413B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58" r="2015" b="17488"/>
        <a:stretch/>
      </xdr:blipFill>
      <xdr:spPr bwMode="auto">
        <a:xfrm>
          <a:off x="11521844" y="1225859"/>
          <a:ext cx="1422555" cy="624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393700</xdr:colOff>
      <xdr:row>6</xdr:row>
      <xdr:rowOff>19049</xdr:rowOff>
    </xdr:from>
    <xdr:to>
      <xdr:col>4</xdr:col>
      <xdr:colOff>35003</xdr:colOff>
      <xdr:row>6</xdr:row>
      <xdr:rowOff>712438</xdr:rowOff>
    </xdr:to>
    <xdr:pic>
      <xdr:nvPicPr>
        <xdr:cNvPr id="3" name="Imagen 2" descr="Bebé | Tiny Maxi— Lambi">
          <a:extLst>
            <a:ext uri="{FF2B5EF4-FFF2-40B4-BE49-F238E27FC236}">
              <a16:creationId xmlns:a16="http://schemas.microsoft.com/office/drawing/2014/main" id="{CA43A979-5615-4BAB-ABBA-0FAAEE0616F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1911505" y="1180634"/>
          <a:ext cx="1352705" cy="6933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533400</xdr:colOff>
      <xdr:row>6</xdr:row>
      <xdr:rowOff>44449</xdr:rowOff>
    </xdr:from>
    <xdr:to>
      <xdr:col>10</xdr:col>
      <xdr:colOff>312796</xdr:colOff>
      <xdr:row>7</xdr:row>
      <xdr:rowOff>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E6CA157-D818-4D10-BD70-FD93C48B4B5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backgroundRemoval t="38479" b="68894" l="73384" r="92776">
                      <a14:foregroundMark x1="91255" y1="40783" x2="92776" y2="47926"/>
                      <a14:foregroundMark x1="92776" y1="47926" x2="92776" y2="48387"/>
                      <a14:foregroundMark x1="90494" y1="67742" x2="80228" y2="68894"/>
                      <a14:foregroundMark x1="80228" y1="68894" x2="79468" y2="68664"/>
                    </a14:backgroundRemoval>
                  </a14:imgEffect>
                  <a14:imgEffect>
                    <a14:sharpenSoften amount="50000"/>
                  </a14:imgEffect>
                </a14:imgLayer>
              </a14:imgProps>
            </a:ext>
          </a:extLst>
        </a:blip>
        <a:srcRect l="74412" t="34926" r="4684" b="27512"/>
        <a:stretch/>
      </xdr:blipFill>
      <xdr:spPr>
        <a:xfrm rot="16200000">
          <a:off x="7027640" y="783014"/>
          <a:ext cx="714453" cy="1560494"/>
        </a:xfrm>
        <a:prstGeom prst="rect">
          <a:avLst/>
        </a:prstGeom>
      </xdr:spPr>
    </xdr:pic>
    <xdr:clientData/>
  </xdr:twoCellAnchor>
  <xdr:twoCellAnchor editAs="oneCell">
    <xdr:from>
      <xdr:col>2</xdr:col>
      <xdr:colOff>531386</xdr:colOff>
      <xdr:row>18</xdr:row>
      <xdr:rowOff>35312</xdr:rowOff>
    </xdr:from>
    <xdr:to>
      <xdr:col>4</xdr:col>
      <xdr:colOff>84342</xdr:colOff>
      <xdr:row>18</xdr:row>
      <xdr:rowOff>758902</xdr:rowOff>
    </xdr:to>
    <xdr:pic>
      <xdr:nvPicPr>
        <xdr:cNvPr id="5" name="Imagen 4" descr="Bebé | Tiny Maxi— Lambi">
          <a:extLst>
            <a:ext uri="{FF2B5EF4-FFF2-40B4-BE49-F238E27FC236}">
              <a16:creationId xmlns:a16="http://schemas.microsoft.com/office/drawing/2014/main" id="{9A411374-13DB-42F0-AAA1-C74D68AA894B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2049191" y="4162812"/>
          <a:ext cx="1264358" cy="72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618428</xdr:colOff>
      <xdr:row>18</xdr:row>
      <xdr:rowOff>92927</xdr:rowOff>
    </xdr:from>
    <xdr:to>
      <xdr:col>10</xdr:col>
      <xdr:colOff>120185</xdr:colOff>
      <xdr:row>18</xdr:row>
      <xdr:rowOff>781982</xdr:rowOff>
    </xdr:to>
    <xdr:pic>
      <xdr:nvPicPr>
        <xdr:cNvPr id="6" name="Imagen 5" descr="Soft Tails – Franco Trading Distribution Limited">
          <a:extLst>
            <a:ext uri="{FF2B5EF4-FFF2-40B4-BE49-F238E27FC236}">
              <a16:creationId xmlns:a16="http://schemas.microsoft.com/office/drawing/2014/main" id="{37A9FC3B-0E8B-4058-9251-1D55C7DC872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5" t="15194" r="7859" b="14095"/>
        <a:stretch/>
      </xdr:blipFill>
      <xdr:spPr bwMode="auto">
        <a:xfrm>
          <a:off x="6689648" y="4313354"/>
          <a:ext cx="1282855" cy="6890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1555</xdr:colOff>
      <xdr:row>17</xdr:row>
      <xdr:rowOff>170365</xdr:rowOff>
    </xdr:from>
    <xdr:to>
      <xdr:col>16</xdr:col>
      <xdr:colOff>82157</xdr:colOff>
      <xdr:row>19</xdr:row>
      <xdr:rowOff>7743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CC1C9ED-7E10-4956-BD7F-557CC7CBF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backgroundRemoval t="7273" b="92468" l="4221" r="94156">
                      <a14:foregroundMark x1="37338" y1="36364" x2="63636" y2="22338"/>
                      <a14:foregroundMark x1="63636" y1="22338" x2="72727" y2="23636"/>
                      <a14:foregroundMark x1="39935" y1="26753" x2="81245" y2="26989"/>
                      <a14:foregroundMark x1="70779" y1="25455" x2="79545" y2="41818"/>
                      <a14:foregroundMark x1="79545" y1="41818" x2="81169" y2="41818"/>
                      <a14:foregroundMark x1="39286" y1="23896" x2="40260" y2="25974"/>
                      <a14:foregroundMark x1="8766" y1="73247" x2="24026" y2="90649"/>
                      <a14:foregroundMark x1="24026" y1="90649" x2="42208" y2="92468"/>
                      <a14:foregroundMark x1="4221" y1="75065" x2="4870" y2="78182"/>
                      <a14:foregroundMark x1="39286" y1="34805" x2="45779" y2="24935"/>
                      <a14:foregroundMark x1="27597" y1="56623" x2="34416" y2="55844"/>
                      <a14:foregroundMark x1="83413" y1="54779" x2="77922" y2="62597"/>
                      <a14:foregroundMark x1="22078" y1="52727" x2="38312" y2="51688"/>
                      <a14:foregroundMark x1="38312" y1="51688" x2="38636" y2="51688"/>
                      <a14:backgroundMark x1="40909" y1="7792" x2="75325" y2="8312"/>
                      <a14:backgroundMark x1="75325" y1="8312" x2="85065" y2="7532"/>
                      <a14:backgroundMark x1="81169" y1="11429" x2="96753" y2="37662"/>
                      <a14:backgroundMark x1="95779" y1="41558" x2="91558" y2="47273"/>
                      <a14:backgroundMark x1="93506" y1="40779" x2="86039" y2="55584"/>
                      <a14:backgroundMark x1="92208" y1="45195" x2="93506" y2="38701"/>
                      <a14:backgroundMark x1="94805" y1="37662" x2="94805" y2="4493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826494" y="4197194"/>
          <a:ext cx="955663" cy="87506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583630</xdr:colOff>
      <xdr:row>8</xdr:row>
      <xdr:rowOff>39518</xdr:rowOff>
    </xdr:from>
    <xdr:ext cx="1784350" cy="675344"/>
    <xdr:pic>
      <xdr:nvPicPr>
        <xdr:cNvPr id="2" name="Imagen 1">
          <a:extLst>
            <a:ext uri="{FF2B5EF4-FFF2-40B4-BE49-F238E27FC236}">
              <a16:creationId xmlns:a16="http://schemas.microsoft.com/office/drawing/2014/main" id="{DD458500-705C-4499-9065-AF84BBC903D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6154" b="85385" l="19106" r="92683">
                      <a14:foregroundMark x1="23577" y1="57692" x2="52439" y2="51538"/>
                      <a14:foregroundMark x1="52439" y1="51538" x2="81707" y2="65385"/>
                      <a14:foregroundMark x1="81707" y1="65385" x2="82927" y2="66923"/>
                      <a14:foregroundMark x1="27642" y1="71538" x2="51220" y2="43077"/>
                      <a14:foregroundMark x1="51220" y1="43077" x2="86585" y2="50000"/>
                      <a14:foregroundMark x1="86585" y1="50000" x2="92683" y2="63077"/>
                      <a14:foregroundMark x1="91057" y1="62308" x2="68699" y2="16154"/>
                      <a14:foregroundMark x1="68699" y1="16154" x2="44715" y2="12308"/>
                      <a14:foregroundMark x1="44715" y1="12308" x2="34553" y2="50000"/>
                      <a14:foregroundMark x1="36992" y1="60769" x2="67480" y2="59231"/>
                      <a14:foregroundMark x1="67480" y1="59231" x2="69919" y2="59231"/>
                      <a14:foregroundMark x1="70325" y1="80769" x2="45122" y2="83077"/>
                      <a14:foregroundMark x1="42276" y1="70769" x2="59756" y2="63077"/>
                      <a14:foregroundMark x1="73577" y1="44615" x2="73984" y2="42308"/>
                      <a14:foregroundMark x1="69512" y1="13846" x2="53252" y2="6923"/>
                      <a14:foregroundMark x1="26423" y1="55385" x2="23577" y2="70769"/>
                      <a14:foregroundMark x1="22358" y1="66154" x2="21951" y2="76923"/>
                      <a14:foregroundMark x1="23984" y1="69231" x2="74390" y2="73077"/>
                      <a14:foregroundMark x1="74390" y1="73077" x2="24797" y2="53846"/>
                      <a14:foregroundMark x1="47561" y1="53077" x2="86585" y2="60769"/>
                      <a14:foregroundMark x1="72764" y1="34615" x2="79268" y2="50769"/>
                      <a14:foregroundMark x1="84959" y1="61538" x2="89837" y2="66154"/>
                      <a14:foregroundMark x1="46341" y1="85385" x2="63821" y2="82308"/>
                      <a14:foregroundMark x1="50407" y1="47692" x2="65041" y2="43846"/>
                      <a14:foregroundMark x1="64228" y1="44615" x2="41057" y2="45385"/>
                      <a14:foregroundMark x1="19106" y1="74615" x2="19106" y2="74615"/>
                    </a14:backgroundRemoval>
                  </a14:imgEffect>
                </a14:imgLayer>
              </a14:imgProps>
            </a:ext>
          </a:extLst>
        </a:blip>
        <a:srcRect l="16679" b="7943"/>
        <a:stretch/>
      </xdr:blipFill>
      <xdr:spPr>
        <a:xfrm>
          <a:off x="2100574" y="1530004"/>
          <a:ext cx="1784350" cy="675344"/>
        </a:xfrm>
        <a:prstGeom prst="rect">
          <a:avLst/>
        </a:prstGeom>
      </xdr:spPr>
    </xdr:pic>
    <xdr:clientData/>
  </xdr:oneCellAnchor>
  <xdr:twoCellAnchor editAs="oneCell">
    <xdr:from>
      <xdr:col>15</xdr:col>
      <xdr:colOff>26459</xdr:colOff>
      <xdr:row>8</xdr:row>
      <xdr:rowOff>19844</xdr:rowOff>
    </xdr:from>
    <xdr:to>
      <xdr:col>17</xdr:col>
      <xdr:colOff>82085</xdr:colOff>
      <xdr:row>12</xdr:row>
      <xdr:rowOff>98566</xdr:rowOff>
    </xdr:to>
    <xdr:pic>
      <xdr:nvPicPr>
        <xdr:cNvPr id="3" name="Imagen 2" descr="Lambi – Productos higiénicos desechables">
          <a:extLst>
            <a:ext uri="{FF2B5EF4-FFF2-40B4-BE49-F238E27FC236}">
              <a16:creationId xmlns:a16="http://schemas.microsoft.com/office/drawing/2014/main" id="{7DCE0490-9EED-48D9-8BF7-FD15C45A67A8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58" r="2015" b="17488"/>
        <a:stretch/>
      </xdr:blipFill>
      <xdr:spPr bwMode="auto">
        <a:xfrm>
          <a:off x="12276667" y="1508125"/>
          <a:ext cx="1576980" cy="687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625102</xdr:colOff>
      <xdr:row>8</xdr:row>
      <xdr:rowOff>58182</xdr:rowOff>
    </xdr:from>
    <xdr:to>
      <xdr:col>10</xdr:col>
      <xdr:colOff>582222</xdr:colOff>
      <xdr:row>12</xdr:row>
      <xdr:rowOff>72799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6F09AAF7-6B33-4286-8D98-174988C42B2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38479" b="68894" l="73384" r="92776">
                      <a14:foregroundMark x1="91255" y1="40783" x2="92776" y2="47926"/>
                      <a14:foregroundMark x1="92776" y1="47926" x2="92776" y2="48387"/>
                      <a14:foregroundMark x1="90494" y1="67742" x2="80228" y2="68894"/>
                      <a14:foregroundMark x1="80228" y1="68894" x2="79468" y2="68664"/>
                    </a14:backgroundRemoval>
                  </a14:imgEffect>
                  <a14:imgEffect>
                    <a14:sharpenSoften amount="50000"/>
                  </a14:imgEffect>
                </a14:imgLayer>
              </a14:imgProps>
            </a:ext>
          </a:extLst>
        </a:blip>
        <a:srcRect l="74412" t="34926" r="4684" b="27512"/>
        <a:stretch/>
      </xdr:blipFill>
      <xdr:spPr>
        <a:xfrm rot="16200000">
          <a:off x="7162430" y="1079118"/>
          <a:ext cx="614339" cy="1553439"/>
        </a:xfrm>
        <a:prstGeom prst="rect">
          <a:avLst/>
        </a:prstGeom>
      </xdr:spPr>
    </xdr:pic>
    <xdr:clientData/>
  </xdr:twoCellAnchor>
  <xdr:twoCellAnchor editAs="oneCell">
    <xdr:from>
      <xdr:col>9</xdr:col>
      <xdr:colOff>51836</xdr:colOff>
      <xdr:row>28</xdr:row>
      <xdr:rowOff>142712</xdr:rowOff>
    </xdr:from>
    <xdr:to>
      <xdr:col>10</xdr:col>
      <xdr:colOff>575282</xdr:colOff>
      <xdr:row>32</xdr:row>
      <xdr:rowOff>105833</xdr:rowOff>
    </xdr:to>
    <xdr:pic>
      <xdr:nvPicPr>
        <xdr:cNvPr id="7" name="Imagen 6" descr="Soft Tails – Franco Trading Distribution Limited">
          <a:extLst>
            <a:ext uri="{FF2B5EF4-FFF2-40B4-BE49-F238E27FC236}">
              <a16:creationId xmlns:a16="http://schemas.microsoft.com/office/drawing/2014/main" id="{E8B5DB90-754D-455C-A6C8-EE953476A62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5" t="15194" r="7859" b="14095"/>
        <a:stretch/>
      </xdr:blipFill>
      <xdr:spPr bwMode="auto">
        <a:xfrm>
          <a:off x="6977305" y="5599743"/>
          <a:ext cx="1284123" cy="730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323979</xdr:colOff>
      <xdr:row>28</xdr:row>
      <xdr:rowOff>1</xdr:rowOff>
    </xdr:from>
    <xdr:to>
      <xdr:col>16</xdr:col>
      <xdr:colOff>667399</xdr:colOff>
      <xdr:row>32</xdr:row>
      <xdr:rowOff>186868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3960802A-0C68-4100-A0C3-6A7446F91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7273" b="92468" l="4221" r="94156">
                      <a14:foregroundMark x1="37338" y1="36364" x2="63636" y2="22338"/>
                      <a14:foregroundMark x1="63636" y1="22338" x2="72727" y2="23636"/>
                      <a14:foregroundMark x1="39935" y1="26753" x2="81245" y2="26989"/>
                      <a14:foregroundMark x1="70779" y1="25455" x2="79545" y2="41818"/>
                      <a14:foregroundMark x1="79545" y1="41818" x2="81169" y2="41818"/>
                      <a14:foregroundMark x1="39286" y1="23896" x2="40260" y2="25974"/>
                      <a14:foregroundMark x1="8766" y1="73247" x2="24026" y2="90649"/>
                      <a14:foregroundMark x1="24026" y1="90649" x2="42208" y2="92468"/>
                      <a14:foregroundMark x1="4221" y1="75065" x2="4870" y2="78182"/>
                      <a14:foregroundMark x1="39286" y1="34805" x2="45779" y2="24935"/>
                      <a14:foregroundMark x1="27597" y1="56623" x2="34416" y2="55844"/>
                      <a14:foregroundMark x1="83413" y1="54779" x2="77922" y2="62597"/>
                      <a14:foregroundMark x1="22078" y1="52727" x2="38312" y2="51688"/>
                      <a14:foregroundMark x1="38312" y1="51688" x2="38636" y2="51688"/>
                      <a14:backgroundMark x1="40909" y1="7792" x2="75325" y2="8312"/>
                      <a14:backgroundMark x1="75325" y1="8312" x2="85065" y2="7532"/>
                      <a14:backgroundMark x1="81169" y1="11429" x2="96753" y2="37662"/>
                      <a14:backgroundMark x1="95779" y1="41558" x2="91558" y2="47273"/>
                      <a14:backgroundMark x1="93506" y1="40779" x2="86039" y2="55584"/>
                      <a14:backgroundMark x1="92208" y1="45195" x2="93506" y2="38701"/>
                      <a14:backgroundMark x1="94805" y1="37662" x2="94805" y2="44935"/>
                    </a14:backgroundRemoval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7144999" y="5961225"/>
          <a:ext cx="1108012" cy="938500"/>
        </a:xfrm>
        <a:prstGeom prst="rect">
          <a:avLst/>
        </a:prstGeom>
      </xdr:spPr>
    </xdr:pic>
    <xdr:clientData/>
  </xdr:twoCellAnchor>
  <xdr:oneCellAnchor>
    <xdr:from>
      <xdr:col>2</xdr:col>
      <xdr:colOff>679141</xdr:colOff>
      <xdr:row>28</xdr:row>
      <xdr:rowOff>138907</xdr:rowOff>
    </xdr:from>
    <xdr:ext cx="1600459" cy="736177"/>
    <xdr:pic>
      <xdr:nvPicPr>
        <xdr:cNvPr id="11" name="Imagen 10">
          <a:extLst>
            <a:ext uri="{FF2B5EF4-FFF2-40B4-BE49-F238E27FC236}">
              <a16:creationId xmlns:a16="http://schemas.microsoft.com/office/drawing/2014/main" id="{B6F7D34F-2EF5-4548-95BD-92A7A543265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ackgroundRemoval t="6154" b="85385" l="19106" r="92683">
                      <a14:foregroundMark x1="23577" y1="57692" x2="52439" y2="51538"/>
                      <a14:foregroundMark x1="52439" y1="51538" x2="81707" y2="65385"/>
                      <a14:foregroundMark x1="81707" y1="65385" x2="82927" y2="66923"/>
                      <a14:foregroundMark x1="27642" y1="71538" x2="51220" y2="43077"/>
                      <a14:foregroundMark x1="51220" y1="43077" x2="86585" y2="50000"/>
                      <a14:foregroundMark x1="86585" y1="50000" x2="92683" y2="63077"/>
                      <a14:foregroundMark x1="91057" y1="62308" x2="68699" y2="16154"/>
                      <a14:foregroundMark x1="68699" y1="16154" x2="44715" y2="12308"/>
                      <a14:foregroundMark x1="44715" y1="12308" x2="34553" y2="50000"/>
                      <a14:foregroundMark x1="36992" y1="60769" x2="67480" y2="59231"/>
                      <a14:foregroundMark x1="67480" y1="59231" x2="69919" y2="59231"/>
                      <a14:foregroundMark x1="70325" y1="80769" x2="45122" y2="83077"/>
                      <a14:foregroundMark x1="42276" y1="70769" x2="59756" y2="63077"/>
                      <a14:foregroundMark x1="73577" y1="44615" x2="73984" y2="42308"/>
                      <a14:foregroundMark x1="69512" y1="13846" x2="53252" y2="6923"/>
                      <a14:foregroundMark x1="26423" y1="55385" x2="23577" y2="70769"/>
                      <a14:foregroundMark x1="22358" y1="66154" x2="21951" y2="76923"/>
                      <a14:foregroundMark x1="23984" y1="69231" x2="74390" y2="73077"/>
                      <a14:foregroundMark x1="74390" y1="73077" x2="24797" y2="53846"/>
                      <a14:foregroundMark x1="47561" y1="53077" x2="86585" y2="60769"/>
                      <a14:foregroundMark x1="72764" y1="34615" x2="79268" y2="50769"/>
                      <a14:foregroundMark x1="84959" y1="61538" x2="89837" y2="66154"/>
                      <a14:foregroundMark x1="46341" y1="85385" x2="63821" y2="82308"/>
                      <a14:foregroundMark x1="50407" y1="47692" x2="65041" y2="43846"/>
                      <a14:foregroundMark x1="64228" y1="44615" x2="41057" y2="45385"/>
                      <a14:foregroundMark x1="19106" y1="74615" x2="19106" y2="74615"/>
                    </a14:backgroundRemoval>
                  </a14:imgEffect>
                </a14:imgLayer>
              </a14:imgProps>
            </a:ext>
          </a:extLst>
        </a:blip>
        <a:srcRect l="16679" b="7943"/>
        <a:stretch/>
      </xdr:blipFill>
      <xdr:spPr>
        <a:xfrm>
          <a:off x="2200495" y="5595938"/>
          <a:ext cx="1600459" cy="736177"/>
        </a:xfrm>
        <a:prstGeom prst="rect">
          <a:avLst/>
        </a:prstGeom>
      </xdr:spPr>
    </xdr:pic>
    <xdr:clientData/>
  </xdr:oneCellAnchor>
  <xdr:twoCellAnchor>
    <xdr:from>
      <xdr:col>2</xdr:col>
      <xdr:colOff>181429</xdr:colOff>
      <xdr:row>18</xdr:row>
      <xdr:rowOff>25919</xdr:rowOff>
    </xdr:from>
    <xdr:to>
      <xdr:col>5</xdr:col>
      <xdr:colOff>343419</xdr:colOff>
      <xdr:row>20</xdr:row>
      <xdr:rowOff>12959</xdr:rowOff>
    </xdr:to>
    <xdr:sp macro="" textlink="">
      <xdr:nvSpPr>
        <xdr:cNvPr id="15" name="CuadroTexto 14">
          <a:extLst>
            <a:ext uri="{FF2B5EF4-FFF2-40B4-BE49-F238E27FC236}">
              <a16:creationId xmlns:a16="http://schemas.microsoft.com/office/drawing/2014/main" id="{02275885-4B7E-43C9-91EE-BEF6C06A0A8C}"/>
            </a:ext>
          </a:extLst>
        </xdr:cNvPr>
        <xdr:cNvSpPr txBox="1"/>
      </xdr:nvSpPr>
      <xdr:spPr>
        <a:xfrm>
          <a:off x="2475205" y="3427705"/>
          <a:ext cx="2455765" cy="34989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s-MX" sz="1400" b="1">
              <a:solidFill>
                <a:schemeClr val="bg2">
                  <a:lumMod val="25000"/>
                </a:schemeClr>
              </a:solidFill>
            </a:rPr>
            <a:t>        No</a:t>
          </a:r>
          <a:r>
            <a:rPr lang="es-MX" sz="1400" b="1" baseline="0">
              <a:solidFill>
                <a:schemeClr val="bg2">
                  <a:lumMod val="25000"/>
                </a:schemeClr>
              </a:solidFill>
            </a:rPr>
            <a:t> cuenta con backpanel </a:t>
          </a:r>
          <a:endParaRPr lang="es-MX" sz="1400" b="1">
            <a:solidFill>
              <a:schemeClr val="bg2">
                <a:lumMod val="25000"/>
              </a:schemeClr>
            </a:solidFill>
          </a:endParaRPr>
        </a:p>
      </xdr:txBody>
    </xdr:sp>
    <xdr:clientData/>
  </xdr:twoCellAnchor>
  <xdr:twoCellAnchor>
    <xdr:from>
      <xdr:col>14</xdr:col>
      <xdr:colOff>181429</xdr:colOff>
      <xdr:row>18</xdr:row>
      <xdr:rowOff>25919</xdr:rowOff>
    </xdr:from>
    <xdr:to>
      <xdr:col>17</xdr:col>
      <xdr:colOff>343419</xdr:colOff>
      <xdr:row>20</xdr:row>
      <xdr:rowOff>12959</xdr:rowOff>
    </xdr:to>
    <xdr:sp macro="" textlink="">
      <xdr:nvSpPr>
        <xdr:cNvPr id="19" name="CuadroTexto 18">
          <a:extLst>
            <a:ext uri="{FF2B5EF4-FFF2-40B4-BE49-F238E27FC236}">
              <a16:creationId xmlns:a16="http://schemas.microsoft.com/office/drawing/2014/main" id="{0F742BD1-F283-4512-A44E-CC8BBA0848BA}"/>
            </a:ext>
          </a:extLst>
        </xdr:cNvPr>
        <xdr:cNvSpPr txBox="1"/>
      </xdr:nvSpPr>
      <xdr:spPr>
        <a:xfrm>
          <a:off x="2475205" y="3427705"/>
          <a:ext cx="2455765" cy="34989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s-MX" sz="1400" b="1">
              <a:solidFill>
                <a:schemeClr val="bg2">
                  <a:lumMod val="25000"/>
                </a:schemeClr>
              </a:solidFill>
            </a:rPr>
            <a:t>        No</a:t>
          </a:r>
          <a:r>
            <a:rPr lang="es-MX" sz="1400" b="1" baseline="0">
              <a:solidFill>
                <a:schemeClr val="bg2">
                  <a:lumMod val="25000"/>
                </a:schemeClr>
              </a:solidFill>
            </a:rPr>
            <a:t> cuenta con backpanel </a:t>
          </a:r>
          <a:endParaRPr lang="es-MX" sz="1400" b="1">
            <a:solidFill>
              <a:schemeClr val="bg2">
                <a:lumMod val="25000"/>
              </a:schemeClr>
            </a:solidFill>
          </a:endParaRPr>
        </a:p>
      </xdr:txBody>
    </xdr:sp>
    <xdr:clientData/>
  </xdr:twoCellAnchor>
  <xdr:twoCellAnchor>
    <xdr:from>
      <xdr:col>14</xdr:col>
      <xdr:colOff>181429</xdr:colOff>
      <xdr:row>38</xdr:row>
      <xdr:rowOff>25919</xdr:rowOff>
    </xdr:from>
    <xdr:to>
      <xdr:col>17</xdr:col>
      <xdr:colOff>343419</xdr:colOff>
      <xdr:row>40</xdr:row>
      <xdr:rowOff>12959</xdr:rowOff>
    </xdr:to>
    <xdr:sp macro="" textlink="">
      <xdr:nvSpPr>
        <xdr:cNvPr id="25" name="CuadroTexto 24">
          <a:extLst>
            <a:ext uri="{FF2B5EF4-FFF2-40B4-BE49-F238E27FC236}">
              <a16:creationId xmlns:a16="http://schemas.microsoft.com/office/drawing/2014/main" id="{53CE3C38-EB2C-42B7-A93A-97A18061C10D}"/>
            </a:ext>
          </a:extLst>
        </xdr:cNvPr>
        <xdr:cNvSpPr txBox="1"/>
      </xdr:nvSpPr>
      <xdr:spPr>
        <a:xfrm>
          <a:off x="2475205" y="8028215"/>
          <a:ext cx="2455765" cy="349897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es-MX" sz="1400" b="1">
              <a:solidFill>
                <a:schemeClr val="bg2">
                  <a:lumMod val="25000"/>
                </a:schemeClr>
              </a:solidFill>
            </a:rPr>
            <a:t>        No</a:t>
          </a:r>
          <a:r>
            <a:rPr lang="es-MX" sz="1400" b="1" baseline="0">
              <a:solidFill>
                <a:schemeClr val="bg2">
                  <a:lumMod val="25000"/>
                </a:schemeClr>
              </a:solidFill>
            </a:rPr>
            <a:t> cuenta con backpanel </a:t>
          </a:r>
          <a:endParaRPr lang="es-MX" sz="1400" b="1">
            <a:solidFill>
              <a:schemeClr val="bg2">
                <a:lumMod val="25000"/>
              </a:schemeClr>
            </a:solidFill>
          </a:endParaRP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243669</xdr:colOff>
      <xdr:row>18</xdr:row>
      <xdr:rowOff>246020</xdr:rowOff>
    </xdr:from>
    <xdr:to>
      <xdr:col>1</xdr:col>
      <xdr:colOff>1807719</xdr:colOff>
      <xdr:row>21</xdr:row>
      <xdr:rowOff>440438</xdr:rowOff>
    </xdr:to>
    <xdr:pic>
      <xdr:nvPicPr>
        <xdr:cNvPr id="10" name="Imagen 9" descr="Soft Tails – Franco Trading Distribution Limited">
          <a:extLst>
            <a:ext uri="{FF2B5EF4-FFF2-40B4-BE49-F238E27FC236}">
              <a16:creationId xmlns:a16="http://schemas.microsoft.com/office/drawing/2014/main" id="{32FF1376-56A8-4618-86A1-D038BB7E6BE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5" t="15194" r="7859" b="14095"/>
        <a:stretch/>
      </xdr:blipFill>
      <xdr:spPr bwMode="auto">
        <a:xfrm>
          <a:off x="1008021" y="6113890"/>
          <a:ext cx="1564050" cy="1534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142799</xdr:colOff>
      <xdr:row>18</xdr:row>
      <xdr:rowOff>211668</xdr:rowOff>
    </xdr:from>
    <xdr:to>
      <xdr:col>8</xdr:col>
      <xdr:colOff>1646295</xdr:colOff>
      <xdr:row>22</xdr:row>
      <xdr:rowOff>393401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BA9B42CC-C364-4391-B87C-DFB9F210053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7273" b="92468" l="4221" r="94156">
                      <a14:foregroundMark x1="37338" y1="36364" x2="63636" y2="22338"/>
                      <a14:foregroundMark x1="63636" y1="22338" x2="72727" y2="23636"/>
                      <a14:foregroundMark x1="39935" y1="26753" x2="81245" y2="26989"/>
                      <a14:foregroundMark x1="70779" y1="25455" x2="79545" y2="41818"/>
                      <a14:foregroundMark x1="79545" y1="41818" x2="81169" y2="41818"/>
                      <a14:foregroundMark x1="39286" y1="23896" x2="40260" y2="25974"/>
                      <a14:foregroundMark x1="8766" y1="73247" x2="24026" y2="90649"/>
                      <a14:foregroundMark x1="24026" y1="90649" x2="42208" y2="92468"/>
                      <a14:foregroundMark x1="4221" y1="75065" x2="4870" y2="78182"/>
                      <a14:foregroundMark x1="39286" y1="34805" x2="45779" y2="24935"/>
                      <a14:foregroundMark x1="27597" y1="56623" x2="34416" y2="55844"/>
                      <a14:foregroundMark x1="83413" y1="54779" x2="77922" y2="62597"/>
                      <a14:foregroundMark x1="22078" y1="52727" x2="38312" y2="51688"/>
                      <a14:foregroundMark x1="38312" y1="51688" x2="38636" y2="51688"/>
                      <a14:backgroundMark x1="40909" y1="7792" x2="75325" y2="8312"/>
                      <a14:backgroundMark x1="75325" y1="8312" x2="85065" y2="7532"/>
                      <a14:backgroundMark x1="81169" y1="11429" x2="96753" y2="37662"/>
                      <a14:backgroundMark x1="95779" y1="41558" x2="91558" y2="47273"/>
                      <a14:backgroundMark x1="93506" y1="40779" x2="86039" y2="55584"/>
                      <a14:backgroundMark x1="92208" y1="45195" x2="93506" y2="38701"/>
                      <a14:backgroundMark x1="94805" y1="37662" x2="94805" y2="44935"/>
                    </a14:backgroundRemoval>
                  </a14:imgEffect>
                </a14:imgLayer>
              </a14:imgProps>
            </a:ext>
          </a:extLst>
        </a:blip>
        <a:srcRect t="9554" r="3084"/>
        <a:stretch/>
      </xdr:blipFill>
      <xdr:spPr>
        <a:xfrm>
          <a:off x="8938725" y="6079538"/>
          <a:ext cx="1503496" cy="1969140"/>
        </a:xfrm>
        <a:prstGeom prst="rect">
          <a:avLst/>
        </a:prstGeom>
      </xdr:spPr>
    </xdr:pic>
    <xdr:clientData/>
  </xdr:twoCellAnchor>
  <xdr:twoCellAnchor editAs="oneCell">
    <xdr:from>
      <xdr:col>8</xdr:col>
      <xdr:colOff>117591</xdr:colOff>
      <xdr:row>7</xdr:row>
      <xdr:rowOff>188148</xdr:rowOff>
    </xdr:from>
    <xdr:to>
      <xdr:col>8</xdr:col>
      <xdr:colOff>1987315</xdr:colOff>
      <xdr:row>11</xdr:row>
      <xdr:rowOff>98351</xdr:rowOff>
    </xdr:to>
    <xdr:pic>
      <xdr:nvPicPr>
        <xdr:cNvPr id="13" name="Imagen 12" descr="Bebé | Tiny Maxi— Lambi">
          <a:extLst>
            <a:ext uri="{FF2B5EF4-FFF2-40B4-BE49-F238E27FC236}">
              <a16:creationId xmlns:a16="http://schemas.microsoft.com/office/drawing/2014/main" id="{8C297028-8812-4CDA-8176-9B1B80555B5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8913517" y="2046111"/>
          <a:ext cx="1869724" cy="16505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15</xdr:col>
      <xdr:colOff>23526</xdr:colOff>
      <xdr:row>7</xdr:row>
      <xdr:rowOff>341019</xdr:rowOff>
    </xdr:from>
    <xdr:to>
      <xdr:col>15</xdr:col>
      <xdr:colOff>1987322</xdr:colOff>
      <xdr:row>10</xdr:row>
      <xdr:rowOff>423333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822ED9E-D3D0-4EFB-AE94-AD276E19F05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38479" b="68894" l="73384" r="92776">
                      <a14:foregroundMark x1="91255" y1="40783" x2="92776" y2="47926"/>
                      <a14:foregroundMark x1="92776" y1="47926" x2="92776" y2="48387"/>
                      <a14:foregroundMark x1="90494" y1="67742" x2="80228" y2="68894"/>
                      <a14:foregroundMark x1="80228" y1="68894" x2="79468" y2="68664"/>
                    </a14:backgroundRemoval>
                  </a14:imgEffect>
                  <a14:imgEffect>
                    <a14:sharpenSoften amount="50000"/>
                  </a14:imgEffect>
                </a14:imgLayer>
              </a14:imgProps>
            </a:ext>
          </a:extLst>
        </a:blip>
        <a:srcRect l="74412" t="34926" r="4684" b="27512"/>
        <a:stretch/>
      </xdr:blipFill>
      <xdr:spPr>
        <a:xfrm rot="16200000">
          <a:off x="17915239" y="2169584"/>
          <a:ext cx="1387591" cy="1963796"/>
        </a:xfrm>
        <a:prstGeom prst="rect">
          <a:avLst/>
        </a:prstGeom>
      </xdr:spPr>
    </xdr:pic>
    <xdr:clientData/>
  </xdr:twoCellAnchor>
  <xdr:twoCellAnchor editAs="oneCell">
    <xdr:from>
      <xdr:col>1</xdr:col>
      <xdr:colOff>82315</xdr:colOff>
      <xdr:row>7</xdr:row>
      <xdr:rowOff>341018</xdr:rowOff>
    </xdr:from>
    <xdr:to>
      <xdr:col>1</xdr:col>
      <xdr:colOff>1977694</xdr:colOff>
      <xdr:row>11</xdr:row>
      <xdr:rowOff>23519</xdr:rowOff>
    </xdr:to>
    <xdr:pic>
      <xdr:nvPicPr>
        <xdr:cNvPr id="6" name="Imagen 5" descr="Lambi – Productos higiénicos desechables">
          <a:extLst>
            <a:ext uri="{FF2B5EF4-FFF2-40B4-BE49-F238E27FC236}">
              <a16:creationId xmlns:a16="http://schemas.microsoft.com/office/drawing/2014/main" id="{554BDAB6-8A2C-40C3-9380-602ADE5CC21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58" r="2015" b="17488"/>
        <a:stretch/>
      </xdr:blipFill>
      <xdr:spPr bwMode="auto">
        <a:xfrm>
          <a:off x="846667" y="2198981"/>
          <a:ext cx="1895379" cy="14228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204960</xdr:colOff>
      <xdr:row>6</xdr:row>
      <xdr:rowOff>209372</xdr:rowOff>
    </xdr:from>
    <xdr:to>
      <xdr:col>8</xdr:col>
      <xdr:colOff>1030109</xdr:colOff>
      <xdr:row>6</xdr:row>
      <xdr:rowOff>973668</xdr:rowOff>
    </xdr:to>
    <xdr:pic>
      <xdr:nvPicPr>
        <xdr:cNvPr id="5" name="Imagen 4" descr="Soft Tails – Franco Trading Distribution Limited">
          <a:extLst>
            <a:ext uri="{FF2B5EF4-FFF2-40B4-BE49-F238E27FC236}">
              <a16:creationId xmlns:a16="http://schemas.microsoft.com/office/drawing/2014/main" id="{EB669A12-3672-49BD-82B7-98FCDB9C58D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5" t="15194" r="7859" b="14095"/>
        <a:stretch/>
      </xdr:blipFill>
      <xdr:spPr bwMode="auto">
        <a:xfrm>
          <a:off x="6364460" y="1232428"/>
          <a:ext cx="825149" cy="764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232834</xdr:colOff>
      <xdr:row>6</xdr:row>
      <xdr:rowOff>134055</xdr:rowOff>
    </xdr:from>
    <xdr:to>
      <xdr:col>10</xdr:col>
      <xdr:colOff>977514</xdr:colOff>
      <xdr:row>6</xdr:row>
      <xdr:rowOff>1097468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7B1A263F-6799-41B3-8AA7-9E4C3FAD10B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BEBA8EAE-BF5A-486C-A8C5-ECC9F3942E4B}">
              <a14:imgProps xmlns:a14="http://schemas.microsoft.com/office/drawing/2010/main">
                <a14:imgLayer r:embed="rId3">
                  <a14:imgEffect>
                    <a14:backgroundRemoval t="7273" b="92468" l="4221" r="94156">
                      <a14:foregroundMark x1="37338" y1="36364" x2="63636" y2="22338"/>
                      <a14:foregroundMark x1="63636" y1="22338" x2="72727" y2="23636"/>
                      <a14:foregroundMark x1="39935" y1="26753" x2="81245" y2="26989"/>
                      <a14:foregroundMark x1="70779" y1="25455" x2="79545" y2="41818"/>
                      <a14:foregroundMark x1="79545" y1="41818" x2="81169" y2="41818"/>
                      <a14:foregroundMark x1="39286" y1="23896" x2="40260" y2="25974"/>
                      <a14:foregroundMark x1="8766" y1="73247" x2="24026" y2="90649"/>
                      <a14:foregroundMark x1="24026" y1="90649" x2="42208" y2="92468"/>
                      <a14:foregroundMark x1="4221" y1="75065" x2="4870" y2="78182"/>
                      <a14:foregroundMark x1="39286" y1="34805" x2="45779" y2="24935"/>
                      <a14:foregroundMark x1="27597" y1="56623" x2="34416" y2="55844"/>
                      <a14:foregroundMark x1="83413" y1="54779" x2="77922" y2="62597"/>
                      <a14:foregroundMark x1="22078" y1="52727" x2="38312" y2="51688"/>
                      <a14:foregroundMark x1="38312" y1="51688" x2="38636" y2="51688"/>
                      <a14:backgroundMark x1="40909" y1="7792" x2="75325" y2="8312"/>
                      <a14:backgroundMark x1="75325" y1="8312" x2="85065" y2="7532"/>
                      <a14:backgroundMark x1="81169" y1="11429" x2="96753" y2="37662"/>
                      <a14:backgroundMark x1="95779" y1="41558" x2="91558" y2="47273"/>
                      <a14:backgroundMark x1="93506" y1="40779" x2="86039" y2="55584"/>
                      <a14:backgroundMark x1="92208" y1="45195" x2="93506" y2="38701"/>
                      <a14:backgroundMark x1="94805" y1="37662" x2="94805" y2="44935"/>
                    </a14:backgroundRemoval>
                  </a14:imgEffect>
                </a14:imgLayer>
              </a14:imgProps>
            </a:ext>
          </a:extLst>
        </a:blip>
        <a:srcRect t="9554" r="3084"/>
        <a:stretch/>
      </xdr:blipFill>
      <xdr:spPr>
        <a:xfrm>
          <a:off x="7944556" y="1157111"/>
          <a:ext cx="744680" cy="963413"/>
        </a:xfrm>
        <a:prstGeom prst="rect">
          <a:avLst/>
        </a:prstGeom>
      </xdr:spPr>
    </xdr:pic>
    <xdr:clientData/>
  </xdr:twoCellAnchor>
  <xdr:twoCellAnchor editAs="oneCell">
    <xdr:from>
      <xdr:col>6</xdr:col>
      <xdr:colOff>139443</xdr:colOff>
      <xdr:row>6</xdr:row>
      <xdr:rowOff>182738</xdr:rowOff>
    </xdr:from>
    <xdr:to>
      <xdr:col>6</xdr:col>
      <xdr:colOff>1047750</xdr:colOff>
      <xdr:row>6</xdr:row>
      <xdr:rowOff>1043077</xdr:rowOff>
    </xdr:to>
    <xdr:pic>
      <xdr:nvPicPr>
        <xdr:cNvPr id="7" name="Imagen 6" descr="Bebé | Tiny Maxi— Lambi">
          <a:extLst>
            <a:ext uri="{FF2B5EF4-FFF2-40B4-BE49-F238E27FC236}">
              <a16:creationId xmlns:a16="http://schemas.microsoft.com/office/drawing/2014/main" id="{181562CC-6FBE-492A-A159-1A5E5FAA38C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4819393" y="1408288"/>
          <a:ext cx="908307" cy="8603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101426</xdr:colOff>
      <xdr:row>6</xdr:row>
      <xdr:rowOff>287432</xdr:rowOff>
    </xdr:from>
    <xdr:to>
      <xdr:col>4</xdr:col>
      <xdr:colOff>1114780</xdr:colOff>
      <xdr:row>6</xdr:row>
      <xdr:rowOff>992240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CA650B58-3BB0-4B4D-ABD9-A88E288B9B0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backgroundRemoval t="38479" b="68894" l="73384" r="92776">
                      <a14:foregroundMark x1="91255" y1="40783" x2="92776" y2="47926"/>
                      <a14:foregroundMark x1="92776" y1="47926" x2="92776" y2="48387"/>
                      <a14:foregroundMark x1="90494" y1="67742" x2="80228" y2="68894"/>
                      <a14:foregroundMark x1="80228" y1="68894" x2="79468" y2="68664"/>
                    </a14:backgroundRemoval>
                  </a14:imgEffect>
                  <a14:imgEffect>
                    <a14:sharpenSoften amount="50000"/>
                  </a14:imgEffect>
                </a14:imgLayer>
              </a14:imgProps>
            </a:ext>
          </a:extLst>
        </a:blip>
        <a:srcRect l="74412" t="34926" r="4684" b="27512"/>
        <a:stretch/>
      </xdr:blipFill>
      <xdr:spPr>
        <a:xfrm rot="16200000">
          <a:off x="3473032" y="1156215"/>
          <a:ext cx="704808" cy="1013354"/>
        </a:xfrm>
        <a:prstGeom prst="rect">
          <a:avLst/>
        </a:prstGeom>
      </xdr:spPr>
    </xdr:pic>
    <xdr:clientData/>
  </xdr:twoCellAnchor>
  <xdr:twoCellAnchor editAs="oneCell">
    <xdr:from>
      <xdr:col>2</xdr:col>
      <xdr:colOff>81117</xdr:colOff>
      <xdr:row>6</xdr:row>
      <xdr:rowOff>181032</xdr:rowOff>
    </xdr:from>
    <xdr:to>
      <xdr:col>2</xdr:col>
      <xdr:colOff>1156901</xdr:colOff>
      <xdr:row>6</xdr:row>
      <xdr:rowOff>988628</xdr:rowOff>
    </xdr:to>
    <xdr:pic>
      <xdr:nvPicPr>
        <xdr:cNvPr id="12" name="Imagen 11" descr="Lambi – Productos higiénicos desechables">
          <a:extLst>
            <a:ext uri="{FF2B5EF4-FFF2-40B4-BE49-F238E27FC236}">
              <a16:creationId xmlns:a16="http://schemas.microsoft.com/office/drawing/2014/main" id="{DDCA66DF-776D-45A8-8DD2-712C70E99D0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58" r="2015" b="17488"/>
        <a:stretch/>
      </xdr:blipFill>
      <xdr:spPr bwMode="auto">
        <a:xfrm>
          <a:off x="1732117" y="1406582"/>
          <a:ext cx="1075784" cy="8075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57152</xdr:colOff>
      <xdr:row>11</xdr:row>
      <xdr:rowOff>0</xdr:rowOff>
    </xdr:from>
    <xdr:to>
      <xdr:col>10</xdr:col>
      <xdr:colOff>330199</xdr:colOff>
      <xdr:row>27</xdr:row>
      <xdr:rowOff>23232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D6B51A9C-6085-4B2A-868D-6DD974C6855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rcRect r="7093" b="3187"/>
        <a:stretch/>
      </xdr:blipFill>
      <xdr:spPr>
        <a:xfrm>
          <a:off x="6128372" y="2152805"/>
          <a:ext cx="1790851" cy="2996890"/>
        </a:xfrm>
        <a:prstGeom prst="rect">
          <a:avLst/>
        </a:prstGeom>
      </xdr:spPr>
    </xdr:pic>
    <xdr:clientData/>
  </xdr:twoCellAnchor>
  <xdr:twoCellAnchor editAs="oneCell">
    <xdr:from>
      <xdr:col>3</xdr:col>
      <xdr:colOff>383188</xdr:colOff>
      <xdr:row>29</xdr:row>
      <xdr:rowOff>61084</xdr:rowOff>
    </xdr:from>
    <xdr:to>
      <xdr:col>5</xdr:col>
      <xdr:colOff>372240</xdr:colOff>
      <xdr:row>33</xdr:row>
      <xdr:rowOff>90752</xdr:rowOff>
    </xdr:to>
    <xdr:pic>
      <xdr:nvPicPr>
        <xdr:cNvPr id="9" name="Imagen 8" descr="Soft Tails – Franco Trading Distribution Limited">
          <a:extLst>
            <a:ext uri="{FF2B5EF4-FFF2-40B4-BE49-F238E27FC236}">
              <a16:creationId xmlns:a16="http://schemas.microsoft.com/office/drawing/2014/main" id="{35CADA43-E91F-4787-A948-22E980DEFB3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5" t="15194" r="7859" b="14095"/>
        <a:stretch/>
      </xdr:blipFill>
      <xdr:spPr bwMode="auto">
        <a:xfrm>
          <a:off x="2682326" y="5732291"/>
          <a:ext cx="1521811" cy="77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602155</xdr:colOff>
      <xdr:row>29</xdr:row>
      <xdr:rowOff>65690</xdr:rowOff>
    </xdr:from>
    <xdr:to>
      <xdr:col>11</xdr:col>
      <xdr:colOff>162622</xdr:colOff>
      <xdr:row>34</xdr:row>
      <xdr:rowOff>19015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1FA09064-F684-4EB3-B3DC-03E4FC6483C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>
          <a:extLst>
            <a:ext uri="{BEBA8EAE-BF5A-486C-A8C5-ECC9F3942E4B}">
              <a14:imgProps xmlns:a14="http://schemas.microsoft.com/office/drawing/2010/main">
                <a14:imgLayer r:embed="rId5">
                  <a14:imgEffect>
                    <a14:backgroundRemoval t="7273" b="92468" l="4221" r="94156">
                      <a14:foregroundMark x1="37338" y1="36364" x2="63636" y2="22338"/>
                      <a14:foregroundMark x1="63636" y1="22338" x2="72727" y2="23636"/>
                      <a14:foregroundMark x1="39935" y1="26753" x2="81245" y2="26989"/>
                      <a14:foregroundMark x1="70779" y1="25455" x2="79545" y2="41818"/>
                      <a14:foregroundMark x1="79545" y1="41818" x2="81169" y2="41818"/>
                      <a14:foregroundMark x1="39286" y1="23896" x2="40260" y2="25974"/>
                      <a14:foregroundMark x1="8766" y1="73247" x2="24026" y2="90649"/>
                      <a14:foregroundMark x1="24026" y1="90649" x2="42208" y2="92468"/>
                      <a14:foregroundMark x1="4221" y1="75065" x2="4870" y2="78182"/>
                      <a14:foregroundMark x1="39286" y1="34805" x2="45779" y2="24935"/>
                      <a14:foregroundMark x1="27597" y1="56623" x2="34416" y2="55844"/>
                      <a14:foregroundMark x1="83413" y1="54779" x2="77922" y2="62597"/>
                      <a14:foregroundMark x1="22078" y1="52727" x2="38312" y2="51688"/>
                      <a14:foregroundMark x1="38312" y1="51688" x2="38636" y2="51688"/>
                      <a14:backgroundMark x1="40909" y1="7792" x2="75325" y2="8312"/>
                      <a14:backgroundMark x1="75325" y1="8312" x2="85065" y2="7532"/>
                      <a14:backgroundMark x1="81169" y1="11429" x2="96753" y2="37662"/>
                      <a14:backgroundMark x1="95779" y1="41558" x2="91558" y2="47273"/>
                      <a14:backgroundMark x1="93506" y1="40779" x2="86039" y2="55584"/>
                      <a14:backgroundMark x1="92208" y1="45195" x2="93506" y2="38701"/>
                      <a14:backgroundMark x1="94805" y1="37662" x2="94805" y2="44935"/>
                    </a14:backgroundRemoval>
                  </a14:imgEffect>
                </a14:imgLayer>
              </a14:imgProps>
            </a:ext>
          </a:extLst>
        </a:blip>
        <a:srcRect t="9554" r="3084"/>
        <a:stretch/>
      </xdr:blipFill>
      <xdr:spPr>
        <a:xfrm>
          <a:off x="7432277" y="5757458"/>
          <a:ext cx="1078272" cy="890337"/>
        </a:xfrm>
        <a:prstGeom prst="rect">
          <a:avLst/>
        </a:prstGeom>
      </xdr:spPr>
    </xdr:pic>
    <xdr:clientData/>
  </xdr:twoCellAnchor>
  <xdr:twoCellAnchor editAs="oneCell">
    <xdr:from>
      <xdr:col>15</xdr:col>
      <xdr:colOff>85183</xdr:colOff>
      <xdr:row>5</xdr:row>
      <xdr:rowOff>62552</xdr:rowOff>
    </xdr:from>
    <xdr:to>
      <xdr:col>17</xdr:col>
      <xdr:colOff>23232</xdr:colOff>
      <xdr:row>9</xdr:row>
      <xdr:rowOff>118558</xdr:rowOff>
    </xdr:to>
    <xdr:pic>
      <xdr:nvPicPr>
        <xdr:cNvPr id="11" name="Imagen 10" descr="Bebé | Tiny Maxi— Lambi">
          <a:extLst>
            <a:ext uri="{FF2B5EF4-FFF2-40B4-BE49-F238E27FC236}">
              <a16:creationId xmlns:a16="http://schemas.microsoft.com/office/drawing/2014/main" id="{04D3205E-1E0F-4584-9AA7-35FF9B11184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2361890" y="1092491"/>
          <a:ext cx="1455854" cy="7994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321217</xdr:colOff>
      <xdr:row>5</xdr:row>
      <xdr:rowOff>91890</xdr:rowOff>
    </xdr:from>
    <xdr:to>
      <xdr:col>11</xdr:col>
      <xdr:colOff>327565</xdr:colOff>
      <xdr:row>9</xdr:row>
      <xdr:rowOff>60098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2B330CE5-0703-4031-8A6E-99EDEED44CA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>
          <a:extLst>
            <a:ext uri="{BEBA8EAE-BF5A-486C-A8C5-ECC9F3942E4B}">
              <a14:imgProps xmlns:a14="http://schemas.microsoft.com/office/drawing/2010/main">
                <a14:imgLayer r:embed="rId8">
                  <a14:imgEffect>
                    <a14:backgroundRemoval t="38479" b="68894" l="73384" r="92776">
                      <a14:foregroundMark x1="91255" y1="40783" x2="92776" y2="47926"/>
                      <a14:foregroundMark x1="92776" y1="47926" x2="92776" y2="48387"/>
                      <a14:foregroundMark x1="90494" y1="67742" x2="80228" y2="68894"/>
                      <a14:foregroundMark x1="80228" y1="68894" x2="79468" y2="68664"/>
                    </a14:backgroundRemoval>
                  </a14:imgEffect>
                  <a14:imgEffect>
                    <a14:sharpenSoften amount="50000"/>
                  </a14:imgEffect>
                </a14:imgLayer>
              </a14:imgProps>
            </a:ext>
          </a:extLst>
        </a:blip>
        <a:srcRect l="74412" t="34926" r="4684" b="27512"/>
        <a:stretch/>
      </xdr:blipFill>
      <xdr:spPr>
        <a:xfrm rot="16200000">
          <a:off x="7557604" y="715564"/>
          <a:ext cx="711623" cy="1524153"/>
        </a:xfrm>
        <a:prstGeom prst="rect">
          <a:avLst/>
        </a:prstGeom>
      </xdr:spPr>
    </xdr:pic>
    <xdr:clientData/>
  </xdr:twoCellAnchor>
  <xdr:twoCellAnchor editAs="oneCell">
    <xdr:from>
      <xdr:col>3</xdr:col>
      <xdr:colOff>418170</xdr:colOff>
      <xdr:row>5</xdr:row>
      <xdr:rowOff>80306</xdr:rowOff>
    </xdr:from>
    <xdr:to>
      <xdr:col>5</xdr:col>
      <xdr:colOff>309757</xdr:colOff>
      <xdr:row>9</xdr:row>
      <xdr:rowOff>116158</xdr:rowOff>
    </xdr:to>
    <xdr:pic>
      <xdr:nvPicPr>
        <xdr:cNvPr id="19" name="Imagen 18" descr="Lambi – Productos higiénicos desechables">
          <a:extLst>
            <a:ext uri="{FF2B5EF4-FFF2-40B4-BE49-F238E27FC236}">
              <a16:creationId xmlns:a16="http://schemas.microsoft.com/office/drawing/2014/main" id="{6C89F80D-56BD-4F45-90C5-B4E66B47311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58" r="2015" b="17488"/>
        <a:stretch/>
      </xdr:blipFill>
      <xdr:spPr bwMode="auto">
        <a:xfrm>
          <a:off x="11801707" y="1110245"/>
          <a:ext cx="1409391" cy="7792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527050</xdr:colOff>
      <xdr:row>11</xdr:row>
      <xdr:rowOff>6350</xdr:rowOff>
    </xdr:from>
    <xdr:to>
      <xdr:col>12</xdr:col>
      <xdr:colOff>755651</xdr:colOff>
      <xdr:row>27</xdr:row>
      <xdr:rowOff>23232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8F3837F0-2323-4261-91CC-28C71FD08A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BEBA8EAE-BF5A-486C-A8C5-ECC9F3942E4B}">
              <a14:imgProps xmlns:a14="http://schemas.microsoft.com/office/drawing/2010/main">
                <a14:imgLayer r:embed="rId11">
                  <a14:imgEffect>
                    <a14:sharpenSoften amount="50000"/>
                  </a14:imgEffect>
                  <a14:imgEffect>
                    <a14:brightnessContrast contrast="2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116074" y="2159155"/>
          <a:ext cx="1746406" cy="2990540"/>
        </a:xfrm>
        <a:prstGeom prst="rect">
          <a:avLst/>
        </a:prstGeom>
      </xdr:spPr>
    </xdr:pic>
    <xdr:clientData/>
  </xdr:twoCellAnchor>
  <xdr:twoCellAnchor editAs="oneCell">
    <xdr:from>
      <xdr:col>2</xdr:col>
      <xdr:colOff>10948</xdr:colOff>
      <xdr:row>35</xdr:row>
      <xdr:rowOff>267</xdr:rowOff>
    </xdr:from>
    <xdr:to>
      <xdr:col>4</xdr:col>
      <xdr:colOff>198992</xdr:colOff>
      <xdr:row>52</xdr:row>
      <xdr:rowOff>23231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AC25E38D-7028-46EE-BD2F-6181F5DFA1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BEBA8EAE-BF5A-486C-A8C5-ECC9F3942E4B}">
              <a14:imgProps xmlns:a14="http://schemas.microsoft.com/office/drawing/2010/main">
                <a14:imgLayer r:embed="rId13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528753" y="6629047"/>
          <a:ext cx="1705849" cy="3182477"/>
        </a:xfrm>
        <a:prstGeom prst="rect">
          <a:avLst/>
        </a:prstGeom>
      </xdr:spPr>
    </xdr:pic>
    <xdr:clientData/>
  </xdr:twoCellAnchor>
  <xdr:twoCellAnchor editAs="oneCell">
    <xdr:from>
      <xdr:col>4</xdr:col>
      <xdr:colOff>425915</xdr:colOff>
      <xdr:row>34</xdr:row>
      <xdr:rowOff>181313</xdr:rowOff>
    </xdr:from>
    <xdr:to>
      <xdr:col>6</xdr:col>
      <xdr:colOff>690706</xdr:colOff>
      <xdr:row>52</xdr:row>
      <xdr:rowOff>37866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E82C965-9E5C-4542-9E1C-F253083F4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sharpenSoften amount="50000"/>
                  </a14:imgEffect>
                  <a14:imgEffect>
                    <a14:brightnessContrast contrast="2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461525" y="6624240"/>
          <a:ext cx="1782596" cy="3201919"/>
        </a:xfrm>
        <a:prstGeom prst="rect">
          <a:avLst/>
        </a:prstGeom>
      </xdr:spPr>
    </xdr:pic>
    <xdr:clientData/>
  </xdr:twoCellAnchor>
  <xdr:twoCellAnchor editAs="oneCell">
    <xdr:from>
      <xdr:col>8</xdr:col>
      <xdr:colOff>10947</xdr:colOff>
      <xdr:row>35</xdr:row>
      <xdr:rowOff>10948</xdr:rowOff>
    </xdr:from>
    <xdr:to>
      <xdr:col>10</xdr:col>
      <xdr:colOff>329974</xdr:colOff>
      <xdr:row>52</xdr:row>
      <xdr:rowOff>60773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2E29D977-1CC9-4CEC-A569-1B719929F5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sharpenSoften amount="50000"/>
                  </a14:imgEffect>
                  <a14:imgEffect>
                    <a14:brightnessContrast contrast="2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6082167" y="6639728"/>
          <a:ext cx="1836831" cy="3209338"/>
        </a:xfrm>
        <a:prstGeom prst="rect">
          <a:avLst/>
        </a:prstGeom>
      </xdr:spPr>
    </xdr:pic>
    <xdr:clientData/>
  </xdr:twoCellAnchor>
  <xdr:twoCellAnchor editAs="oneCell">
    <xdr:from>
      <xdr:col>10</xdr:col>
      <xdr:colOff>665976</xdr:colOff>
      <xdr:row>35</xdr:row>
      <xdr:rowOff>0</xdr:rowOff>
    </xdr:from>
    <xdr:to>
      <xdr:col>12</xdr:col>
      <xdr:colOff>712293</xdr:colOff>
      <xdr:row>52</xdr:row>
      <xdr:rowOff>67733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4183025F-5BC5-479E-81F1-CA770A053E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BEBA8EAE-BF5A-486C-A8C5-ECC9F3942E4B}">
              <a14:imgProps xmlns:a14="http://schemas.microsoft.com/office/drawing/2010/main">
                <a14:imgLayer r:embed="rId19">
                  <a14:imgEffect>
                    <a14:sharpenSoften amount="50000"/>
                  </a14:imgEffect>
                  <a14:imgEffect>
                    <a14:brightnessContrast contrast="2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255000" y="6628780"/>
          <a:ext cx="1564122" cy="3227246"/>
        </a:xfrm>
        <a:prstGeom prst="rect">
          <a:avLst/>
        </a:prstGeom>
      </xdr:spPr>
    </xdr:pic>
    <xdr:clientData/>
  </xdr:twoCellAnchor>
  <xdr:twoCellAnchor editAs="oneCell">
    <xdr:from>
      <xdr:col>14</xdr:col>
      <xdr:colOff>23232</xdr:colOff>
      <xdr:row>11</xdr:row>
      <xdr:rowOff>6080</xdr:rowOff>
    </xdr:from>
    <xdr:to>
      <xdr:col>16</xdr:col>
      <xdr:colOff>356218</xdr:colOff>
      <xdr:row>26</xdr:row>
      <xdr:rowOff>185852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622CA105-92C2-4E26-9A8F-49F7AEBBB84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sharpenSoften amount="50000"/>
                  </a14:imgEffect>
                  <a14:imgEffect>
                    <a14:brightnessContrast contrast="20000"/>
                  </a14:imgEffect>
                </a14:imgLayer>
              </a14:imgProps>
            </a:ext>
          </a:extLst>
        </a:blip>
        <a:srcRect l="9390" r="11267" b="4174"/>
        <a:stretch/>
      </xdr:blipFill>
      <xdr:spPr>
        <a:xfrm>
          <a:off x="1541037" y="2158885"/>
          <a:ext cx="1850792" cy="2967577"/>
        </a:xfrm>
        <a:prstGeom prst="rect">
          <a:avLst/>
        </a:prstGeom>
      </xdr:spPr>
    </xdr:pic>
    <xdr:clientData/>
  </xdr:twoCellAnchor>
  <xdr:twoCellAnchor editAs="oneCell">
    <xdr:from>
      <xdr:col>16</xdr:col>
      <xdr:colOff>557561</xdr:colOff>
      <xdr:row>11</xdr:row>
      <xdr:rowOff>23232</xdr:rowOff>
    </xdr:from>
    <xdr:to>
      <xdr:col>19</xdr:col>
      <xdr:colOff>2</xdr:colOff>
      <xdr:row>27</xdr:row>
      <xdr:rowOff>15488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D6361DC3-444A-4A58-8644-D53FC06FDB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sharpenSoften amount="8000"/>
                  </a14:imgEffect>
                  <a14:imgEffect>
                    <a14:colorTemperature colorTemp="6294"/>
                  </a14:imgEffect>
                  <a14:imgEffect>
                    <a14:saturation sat="88000"/>
                  </a14:imgEffect>
                  <a14:imgEffect>
                    <a14:brightnessContrast bright="-10000" contrast="8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3593171" y="2176037"/>
          <a:ext cx="1719147" cy="2965914"/>
        </a:xfrm>
        <a:prstGeom prst="rect">
          <a:avLst/>
        </a:prstGeom>
      </xdr:spPr>
    </xdr:pic>
    <xdr:clientData/>
  </xdr:twoCellAnchor>
  <xdr:twoCellAnchor editAs="oneCell">
    <xdr:from>
      <xdr:col>4</xdr:col>
      <xdr:colOff>394940</xdr:colOff>
      <xdr:row>11</xdr:row>
      <xdr:rowOff>1</xdr:rowOff>
    </xdr:from>
    <xdr:to>
      <xdr:col>6</xdr:col>
      <xdr:colOff>758900</xdr:colOff>
      <xdr:row>27</xdr:row>
      <xdr:rowOff>7744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97FF4590-C4B0-4016-AE37-AE54AC09FC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sharpenSoften amount="50000"/>
                  </a14:imgEffect>
                  <a14:imgEffect>
                    <a14:brightnessContrast contrast="2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2537379" y="2152806"/>
          <a:ext cx="1881766" cy="2981401"/>
        </a:xfrm>
        <a:prstGeom prst="rect">
          <a:avLst/>
        </a:prstGeom>
      </xdr:spPr>
    </xdr:pic>
    <xdr:clientData/>
  </xdr:twoCellAnchor>
  <xdr:twoCellAnchor editAs="oneCell">
    <xdr:from>
      <xdr:col>2</xdr:col>
      <xdr:colOff>7744</xdr:colOff>
      <xdr:row>11</xdr:row>
      <xdr:rowOff>0</xdr:rowOff>
    </xdr:from>
    <xdr:to>
      <xdr:col>4</xdr:col>
      <xdr:colOff>193599</xdr:colOff>
      <xdr:row>26</xdr:row>
      <xdr:rowOff>170366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8C546C51-AA24-4C70-A7FC-BAC8F4CAB4F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BEBA8EAE-BF5A-486C-A8C5-ECC9F3942E4B}">
              <a14:imgProps xmlns:a14="http://schemas.microsoft.com/office/drawing/2010/main">
                <a14:imgLayer r:embed="rId27">
                  <a14:imgEffect>
                    <a14:sharpenSoften amount="50000"/>
                  </a14:imgEffect>
                  <a14:imgEffect>
                    <a14:brightnessContrast contrast="20000"/>
                  </a14:imgEffect>
                </a14:imgLayer>
              </a14:imgProps>
            </a:ext>
          </a:extLst>
        </a:blip>
        <a:srcRect l="8000"/>
        <a:stretch/>
      </xdr:blipFill>
      <xdr:spPr>
        <a:xfrm rot="10800000">
          <a:off x="10632378" y="2152805"/>
          <a:ext cx="1703659" cy="295817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38720</xdr:colOff>
      <xdr:row>10</xdr:row>
      <xdr:rowOff>30974</xdr:rowOff>
    </xdr:from>
    <xdr:to>
      <xdr:col>1</xdr:col>
      <xdr:colOff>526586</xdr:colOff>
      <xdr:row>27</xdr:row>
      <xdr:rowOff>7745</xdr:rowOff>
    </xdr:to>
    <xdr:sp macro="" textlink="">
      <xdr:nvSpPr>
        <xdr:cNvPr id="7" name="CuadroTexto 6">
          <a:extLst>
            <a:ext uri="{FF2B5EF4-FFF2-40B4-BE49-F238E27FC236}">
              <a16:creationId xmlns:a16="http://schemas.microsoft.com/office/drawing/2014/main" id="{FFD6DA55-70BD-42C6-BD91-93E79F349ABC}"/>
            </a:ext>
          </a:extLst>
        </xdr:cNvPr>
        <xdr:cNvSpPr txBox="1"/>
      </xdr:nvSpPr>
      <xdr:spPr>
        <a:xfrm rot="16200000">
          <a:off x="-944757" y="3507988"/>
          <a:ext cx="3136283" cy="487866"/>
        </a:xfrm>
        <a:prstGeom prst="rect">
          <a:avLst/>
        </a:prstGeom>
        <a:solidFill>
          <a:schemeClr val="tx1"/>
        </a:solidFill>
        <a:ln w="28575">
          <a:solidFill>
            <a:schemeClr val="tx1"/>
          </a:solidFill>
        </a:ln>
      </xdr:spPr>
      <xdr:txBody>
        <a:bodyPr wrap="square" rtlCol="0">
          <a:noAutofit/>
        </a:bodyPr>
        <a:lstStyle>
          <a:defPPr>
            <a:defRPr lang="es-MX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s-ES" sz="2400" b="1">
              <a:solidFill>
                <a:schemeClr val="bg1"/>
              </a:solidFill>
              <a:latin typeface="Aharoni" panose="02010803020104030203" pitchFamily="2" charset="-79"/>
              <a:cs typeface="Aharoni" panose="02010803020104030203" pitchFamily="2" charset="-79"/>
            </a:rPr>
            <a:t>Doblez  Pañal</a:t>
          </a:r>
        </a:p>
      </xdr:txBody>
    </xdr:sp>
    <xdr:clientData/>
  </xdr:twoCellAnchor>
  <xdr:twoCellAnchor>
    <xdr:from>
      <xdr:col>1</xdr:col>
      <xdr:colOff>15488</xdr:colOff>
      <xdr:row>30</xdr:row>
      <xdr:rowOff>23229</xdr:rowOff>
    </xdr:from>
    <xdr:to>
      <xdr:col>1</xdr:col>
      <xdr:colOff>526585</xdr:colOff>
      <xdr:row>49</xdr:row>
      <xdr:rowOff>178108</xdr:rowOff>
    </xdr:to>
    <xdr:sp macro="" textlink="">
      <xdr:nvSpPr>
        <xdr:cNvPr id="9" name="CuadroTexto 5">
          <a:extLst>
            <a:ext uri="{FF2B5EF4-FFF2-40B4-BE49-F238E27FC236}">
              <a16:creationId xmlns:a16="http://schemas.microsoft.com/office/drawing/2014/main" id="{F9CBE8D8-99DB-408E-9C2F-8FC84D61147B}"/>
            </a:ext>
          </a:extLst>
        </xdr:cNvPr>
        <xdr:cNvSpPr txBox="1"/>
      </xdr:nvSpPr>
      <xdr:spPr>
        <a:xfrm rot="16200000">
          <a:off x="-1231281" y="7480608"/>
          <a:ext cx="3686099" cy="511097"/>
        </a:xfrm>
        <a:prstGeom prst="rect">
          <a:avLst/>
        </a:prstGeom>
        <a:solidFill>
          <a:schemeClr val="tx1"/>
        </a:solidFill>
        <a:ln w="28575">
          <a:solidFill>
            <a:schemeClr val="tx1"/>
          </a:solidFill>
        </a:ln>
      </xdr:spPr>
      <xdr:txBody>
        <a:bodyPr wrap="square" rtlCol="0">
          <a:noAutofit/>
        </a:bodyPr>
        <a:lstStyle>
          <a:defPPr>
            <a:defRPr lang="es-MX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s-ES" sz="2400" b="1">
              <a:solidFill>
                <a:schemeClr val="bg1"/>
              </a:solidFill>
              <a:latin typeface="Aharoni" panose="02010803020104030203" pitchFamily="2" charset="-79"/>
              <a:cs typeface="Aharoni" panose="02010803020104030203" pitchFamily="2" charset="-79"/>
            </a:rPr>
            <a:t>Parte Interna</a:t>
          </a:r>
        </a:p>
      </xdr:txBody>
    </xdr:sp>
    <xdr:clientData/>
  </xdr:twoCellAnchor>
  <xdr:twoCellAnchor>
    <xdr:from>
      <xdr:col>1</xdr:col>
      <xdr:colOff>15490</xdr:colOff>
      <xdr:row>53</xdr:row>
      <xdr:rowOff>23232</xdr:rowOff>
    </xdr:from>
    <xdr:to>
      <xdr:col>1</xdr:col>
      <xdr:colOff>526588</xdr:colOff>
      <xdr:row>72</xdr:row>
      <xdr:rowOff>162621</xdr:rowOff>
    </xdr:to>
    <xdr:sp macro="" textlink="">
      <xdr:nvSpPr>
        <xdr:cNvPr id="10" name="CuadroTexto 4">
          <a:extLst>
            <a:ext uri="{FF2B5EF4-FFF2-40B4-BE49-F238E27FC236}">
              <a16:creationId xmlns:a16="http://schemas.microsoft.com/office/drawing/2014/main" id="{BCF42A43-8FFA-4D67-9C5E-891494DEE4A6}"/>
            </a:ext>
          </a:extLst>
        </xdr:cNvPr>
        <xdr:cNvSpPr txBox="1"/>
      </xdr:nvSpPr>
      <xdr:spPr>
        <a:xfrm rot="16200000">
          <a:off x="-1223534" y="11747500"/>
          <a:ext cx="3670609" cy="511098"/>
        </a:xfrm>
        <a:prstGeom prst="rect">
          <a:avLst/>
        </a:prstGeom>
        <a:solidFill>
          <a:schemeClr val="tx1"/>
        </a:solidFill>
        <a:ln w="28575">
          <a:solidFill>
            <a:schemeClr val="tx1"/>
          </a:solidFill>
        </a:ln>
      </xdr:spPr>
      <xdr:txBody>
        <a:bodyPr wrap="square" rtlCol="0">
          <a:noAutofit/>
        </a:bodyPr>
        <a:lstStyle>
          <a:defPPr>
            <a:defRPr lang="es-MX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s-ES" sz="2400" b="1">
              <a:solidFill>
                <a:schemeClr val="bg1"/>
              </a:solidFill>
              <a:latin typeface="Aharoni" panose="02010803020104030203" pitchFamily="2" charset="-79"/>
              <a:cs typeface="Aharoni" panose="02010803020104030203" pitchFamily="2" charset="-79"/>
            </a:rPr>
            <a:t>Parte Externa</a:t>
          </a:r>
        </a:p>
      </xdr:txBody>
    </xdr:sp>
    <xdr:clientData/>
  </xdr:twoCellAnchor>
  <xdr:twoCellAnchor editAs="oneCell">
    <xdr:from>
      <xdr:col>13</xdr:col>
      <xdr:colOff>534331</xdr:colOff>
      <xdr:row>9</xdr:row>
      <xdr:rowOff>185853</xdr:rowOff>
    </xdr:from>
    <xdr:to>
      <xdr:col>16</xdr:col>
      <xdr:colOff>325247</xdr:colOff>
      <xdr:row>26</xdr:row>
      <xdr:rowOff>178110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33949F4-5A94-48F1-9B8C-B73A1EACD3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rcRect r="5154" b="7317"/>
        <a:stretch/>
      </xdr:blipFill>
      <xdr:spPr>
        <a:xfrm>
          <a:off x="5598843" y="2245731"/>
          <a:ext cx="2067622" cy="3151769"/>
        </a:xfrm>
        <a:prstGeom prst="rect">
          <a:avLst/>
        </a:prstGeom>
      </xdr:spPr>
    </xdr:pic>
    <xdr:clientData/>
  </xdr:twoCellAnchor>
  <xdr:twoCellAnchor editAs="oneCell">
    <xdr:from>
      <xdr:col>13</xdr:col>
      <xdr:colOff>7745</xdr:colOff>
      <xdr:row>30</xdr:row>
      <xdr:rowOff>0</xdr:rowOff>
    </xdr:from>
    <xdr:to>
      <xdr:col>16</xdr:col>
      <xdr:colOff>751161</xdr:colOff>
      <xdr:row>50</xdr:row>
      <xdr:rowOff>7744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FE24F747-38DF-4584-9284-C06BCDECE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harpenSoften amount="50000"/>
                  </a14:imgEffect>
                  <a14:imgEffect>
                    <a14:brightnessContrast bright="-1000"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5072257" y="5962805"/>
          <a:ext cx="3020122" cy="3724817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53</xdr:row>
      <xdr:rowOff>7744</xdr:rowOff>
    </xdr:from>
    <xdr:to>
      <xdr:col>17</xdr:col>
      <xdr:colOff>15488</xdr:colOff>
      <xdr:row>73</xdr:row>
      <xdr:rowOff>23233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4582916-E9CD-46C0-BF65-B355088C13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BEBA8EAE-BF5A-486C-A8C5-ECC9F3942E4B}">
              <a14:imgProps xmlns:a14="http://schemas.microsoft.com/office/drawing/2010/main">
                <a14:imgLayer r:embed="rId6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5064512" y="10245183"/>
          <a:ext cx="3051098" cy="3732562"/>
        </a:xfrm>
        <a:prstGeom prst="rect">
          <a:avLst/>
        </a:prstGeom>
      </xdr:spPr>
    </xdr:pic>
    <xdr:clientData/>
  </xdr:twoCellAnchor>
  <xdr:twoCellAnchor editAs="oneCell">
    <xdr:from>
      <xdr:col>24</xdr:col>
      <xdr:colOff>98040</xdr:colOff>
      <xdr:row>5</xdr:row>
      <xdr:rowOff>131647</xdr:rowOff>
    </xdr:from>
    <xdr:to>
      <xdr:col>26</xdr:col>
      <xdr:colOff>69694</xdr:colOff>
      <xdr:row>8</xdr:row>
      <xdr:rowOff>96200</xdr:rowOff>
    </xdr:to>
    <xdr:pic>
      <xdr:nvPicPr>
        <xdr:cNvPr id="24" name="Imagen 23" descr="Soft Tails – Franco Trading Distribution Limited">
          <a:extLst>
            <a:ext uri="{FF2B5EF4-FFF2-40B4-BE49-F238E27FC236}">
              <a16:creationId xmlns:a16="http://schemas.microsoft.com/office/drawing/2014/main" id="{82DFF08E-4B9B-4D9F-BF95-DC8C113A32C9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875" t="15194" r="7859" b="14095"/>
        <a:stretch/>
      </xdr:blipFill>
      <xdr:spPr bwMode="auto">
        <a:xfrm>
          <a:off x="12310174" y="1146098"/>
          <a:ext cx="1489459" cy="8163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325244</xdr:colOff>
      <xdr:row>5</xdr:row>
      <xdr:rowOff>77441</xdr:rowOff>
    </xdr:from>
    <xdr:to>
      <xdr:col>30</xdr:col>
      <xdr:colOff>611767</xdr:colOff>
      <xdr:row>9</xdr:row>
      <xdr:rowOff>510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22280260-2C49-456C-9A11-9750000188B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>
          <a:extLst>
            <a:ext uri="{BEBA8EAE-BF5A-486C-A8C5-ECC9F3942E4B}">
              <a14:imgProps xmlns:a14="http://schemas.microsoft.com/office/drawing/2010/main">
                <a14:imgLayer r:embed="rId9">
                  <a14:imgEffect>
                    <a14:backgroundRemoval t="7273" b="92468" l="4221" r="94156">
                      <a14:foregroundMark x1="37338" y1="36364" x2="63636" y2="22338"/>
                      <a14:foregroundMark x1="63636" y1="22338" x2="72727" y2="23636"/>
                      <a14:foregroundMark x1="39935" y1="26753" x2="81245" y2="26989"/>
                      <a14:foregroundMark x1="70779" y1="25455" x2="79545" y2="41818"/>
                      <a14:foregroundMark x1="79545" y1="41818" x2="81169" y2="41818"/>
                      <a14:foregroundMark x1="39286" y1="23896" x2="40260" y2="25974"/>
                      <a14:foregroundMark x1="8766" y1="73247" x2="24026" y2="90649"/>
                      <a14:foregroundMark x1="24026" y1="90649" x2="42208" y2="92468"/>
                      <a14:foregroundMark x1="4221" y1="75065" x2="4870" y2="78182"/>
                      <a14:foregroundMark x1="39286" y1="34805" x2="45779" y2="24935"/>
                      <a14:foregroundMark x1="27597" y1="56623" x2="34416" y2="55844"/>
                      <a14:foregroundMark x1="83413" y1="54779" x2="77922" y2="62597"/>
                      <a14:foregroundMark x1="22078" y1="52727" x2="38312" y2="51688"/>
                      <a14:foregroundMark x1="38312" y1="51688" x2="38636" y2="51688"/>
                      <a14:backgroundMark x1="40909" y1="7792" x2="75325" y2="8312"/>
                      <a14:backgroundMark x1="75325" y1="8312" x2="85065" y2="7532"/>
                      <a14:backgroundMark x1="81169" y1="11429" x2="96753" y2="37662"/>
                      <a14:backgroundMark x1="95779" y1="41558" x2="91558" y2="47273"/>
                      <a14:backgroundMark x1="93506" y1="40779" x2="86039" y2="55584"/>
                      <a14:backgroundMark x1="92208" y1="45195" x2="93506" y2="38701"/>
                      <a14:backgroundMark x1="94805" y1="37662" x2="94805" y2="44935"/>
                    </a14:backgroundRemoval>
                  </a14:imgEffect>
                </a14:imgLayer>
              </a14:imgProps>
            </a:ext>
          </a:extLst>
        </a:blip>
        <a:srcRect t="9554" r="3084"/>
        <a:stretch/>
      </xdr:blipFill>
      <xdr:spPr>
        <a:xfrm>
          <a:off x="15991159" y="1091892"/>
          <a:ext cx="1045426" cy="963413"/>
        </a:xfrm>
        <a:prstGeom prst="rect">
          <a:avLst/>
        </a:prstGeom>
      </xdr:spPr>
    </xdr:pic>
    <xdr:clientData/>
  </xdr:twoCellAnchor>
  <xdr:twoCellAnchor editAs="oneCell">
    <xdr:from>
      <xdr:col>13</xdr:col>
      <xdr:colOff>585391</xdr:colOff>
      <xdr:row>5</xdr:row>
      <xdr:rowOff>77439</xdr:rowOff>
    </xdr:from>
    <xdr:to>
      <xdr:col>16</xdr:col>
      <xdr:colOff>46465</xdr:colOff>
      <xdr:row>8</xdr:row>
      <xdr:rowOff>120537</xdr:rowOff>
    </xdr:to>
    <xdr:pic>
      <xdr:nvPicPr>
        <xdr:cNvPr id="40" name="Imagen 39" descr="Bebé | Tiny Maxi— Lambi">
          <a:extLst>
            <a:ext uri="{FF2B5EF4-FFF2-40B4-BE49-F238E27FC236}">
              <a16:creationId xmlns:a16="http://schemas.microsoft.com/office/drawing/2014/main" id="{E52DC75A-8E8C-41ED-9E92-0DFED21633C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8899922" y="1079548"/>
          <a:ext cx="1753027" cy="906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712443</xdr:colOff>
      <xdr:row>5</xdr:row>
      <xdr:rowOff>114656</xdr:rowOff>
    </xdr:from>
    <xdr:to>
      <xdr:col>20</xdr:col>
      <xdr:colOff>712439</xdr:colOff>
      <xdr:row>8</xdr:row>
      <xdr:rowOff>54204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CBBBE13F-E84B-4CE5-B165-178CB539C66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backgroundRemoval t="38479" b="68894" l="73384" r="92776">
                      <a14:foregroundMark x1="91255" y1="40783" x2="92776" y2="47926"/>
                      <a14:foregroundMark x1="92776" y1="47926" x2="92776" y2="48387"/>
                      <a14:foregroundMark x1="90494" y1="67742" x2="80228" y2="68894"/>
                      <a14:foregroundMark x1="80228" y1="68894" x2="79468" y2="68664"/>
                    </a14:backgroundRemoval>
                  </a14:imgEffect>
                  <a14:imgEffect>
                    <a14:sharpenSoften amount="50000"/>
                  </a14:imgEffect>
                </a14:imgLayer>
              </a14:imgProps>
            </a:ext>
          </a:extLst>
        </a:blip>
        <a:srcRect l="74412" t="34926" r="4684" b="27512"/>
        <a:stretch/>
      </xdr:blipFill>
      <xdr:spPr>
        <a:xfrm rot="16200000">
          <a:off x="9160289" y="765895"/>
          <a:ext cx="791377" cy="1517801"/>
        </a:xfrm>
        <a:prstGeom prst="rect">
          <a:avLst/>
        </a:prstGeom>
      </xdr:spPr>
    </xdr:pic>
    <xdr:clientData/>
  </xdr:twoCellAnchor>
  <xdr:twoCellAnchor editAs="oneCell">
    <xdr:from>
      <xdr:col>3</xdr:col>
      <xdr:colOff>588537</xdr:colOff>
      <xdr:row>5</xdr:row>
      <xdr:rowOff>92927</xdr:rowOff>
    </xdr:from>
    <xdr:to>
      <xdr:col>5</xdr:col>
      <xdr:colOff>735669</xdr:colOff>
      <xdr:row>8</xdr:row>
      <xdr:rowOff>92849</xdr:rowOff>
    </xdr:to>
    <xdr:pic>
      <xdr:nvPicPr>
        <xdr:cNvPr id="42" name="Imagen 41" descr="Lambi – Productos higiénicos desechables">
          <a:extLst>
            <a:ext uri="{FF2B5EF4-FFF2-40B4-BE49-F238E27FC236}">
              <a16:creationId xmlns:a16="http://schemas.microsoft.com/office/drawing/2014/main" id="{7152A2BD-7B59-44E7-A389-87642D6D50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358" r="2015" b="17488"/>
        <a:stretch/>
      </xdr:blipFill>
      <xdr:spPr bwMode="auto">
        <a:xfrm>
          <a:off x="1858537" y="1107378"/>
          <a:ext cx="1664937" cy="8517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294269</xdr:colOff>
      <xdr:row>10</xdr:row>
      <xdr:rowOff>7744</xdr:rowOff>
    </xdr:from>
    <xdr:to>
      <xdr:col>6</xdr:col>
      <xdr:colOff>280138</xdr:colOff>
      <xdr:row>26</xdr:row>
      <xdr:rowOff>178110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17820839-B775-4A37-B888-FA4C6295806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>
          <a:extLst>
            <a:ext uri="{BEBA8EAE-BF5A-486C-A8C5-ECC9F3942E4B}">
              <a14:imgProps xmlns:a14="http://schemas.microsoft.com/office/drawing/2010/main">
                <a14:imgLayer r:embed="rId15">
                  <a14:imgEffect>
                    <a14:sharpenSoften amount="50000"/>
                  </a14:imgEffect>
                  <a14:imgEffect>
                    <a14:brightnessContrast bright="7000" contrast="40000"/>
                  </a14:imgEffect>
                </a14:imgLayer>
              </a14:imgProps>
            </a:ext>
          </a:extLst>
        </a:blip>
        <a:srcRect b="5140"/>
        <a:stretch/>
      </xdr:blipFill>
      <xdr:spPr>
        <a:xfrm>
          <a:off x="1564269" y="2253476"/>
          <a:ext cx="2262576" cy="3144024"/>
        </a:xfrm>
        <a:prstGeom prst="rect">
          <a:avLst/>
        </a:prstGeom>
      </xdr:spPr>
    </xdr:pic>
    <xdr:clientData/>
  </xdr:twoCellAnchor>
  <xdr:twoCellAnchor editAs="oneCell">
    <xdr:from>
      <xdr:col>3</xdr:col>
      <xdr:colOff>7744</xdr:colOff>
      <xdr:row>30</xdr:row>
      <xdr:rowOff>7743</xdr:rowOff>
    </xdr:from>
    <xdr:to>
      <xdr:col>6</xdr:col>
      <xdr:colOff>743415</xdr:colOff>
      <xdr:row>50</xdr:row>
      <xdr:rowOff>7744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9590F2A8-620F-4529-8BE4-719F8CE5F7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BEBA8EAE-BF5A-486C-A8C5-ECC9F3942E4B}">
              <a14:imgProps xmlns:a14="http://schemas.microsoft.com/office/drawing/2010/main">
                <a14:imgLayer r:embed="rId17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277744" y="5970548"/>
          <a:ext cx="3012378" cy="3717074"/>
        </a:xfrm>
        <a:prstGeom prst="rect">
          <a:avLst/>
        </a:prstGeom>
      </xdr:spPr>
    </xdr:pic>
    <xdr:clientData/>
  </xdr:twoCellAnchor>
  <xdr:twoCellAnchor editAs="oneCell">
    <xdr:from>
      <xdr:col>3</xdr:col>
      <xdr:colOff>7744</xdr:colOff>
      <xdr:row>52</xdr:row>
      <xdr:rowOff>185853</xdr:rowOff>
    </xdr:from>
    <xdr:to>
      <xdr:col>6</xdr:col>
      <xdr:colOff>743415</xdr:colOff>
      <xdr:row>73</xdr:row>
      <xdr:rowOff>38719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A68A83A4-57B4-4C60-B527-6CB1F481B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BEBA8EAE-BF5A-486C-A8C5-ECC9F3942E4B}">
              <a14:imgProps xmlns:a14="http://schemas.microsoft.com/office/drawing/2010/main">
                <a14:imgLayer r:embed="rId19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277744" y="10237438"/>
          <a:ext cx="3012378" cy="3755793"/>
        </a:xfrm>
        <a:prstGeom prst="rect">
          <a:avLst/>
        </a:prstGeom>
      </xdr:spPr>
    </xdr:pic>
    <xdr:clientData/>
  </xdr:twoCellAnchor>
  <xdr:twoCellAnchor editAs="oneCell">
    <xdr:from>
      <xdr:col>18</xdr:col>
      <xdr:colOff>348476</xdr:colOff>
      <xdr:row>9</xdr:row>
      <xdr:rowOff>131646</xdr:rowOff>
    </xdr:from>
    <xdr:to>
      <xdr:col>21</xdr:col>
      <xdr:colOff>224575</xdr:colOff>
      <xdr:row>27</xdr:row>
      <xdr:rowOff>23231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FED6379C-6F1E-45F9-A41A-16094E9292C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BEBA8EAE-BF5A-486C-A8C5-ECC9F3942E4B}">
              <a14:imgProps xmlns:a14="http://schemas.microsoft.com/office/drawing/2010/main">
                <a14:imgLayer r:embed="rId21">
                  <a14:imgEffect>
                    <a14:sharpenSoften amount="50000"/>
                  </a14:imgEffect>
                  <a14:imgEffect>
                    <a14:brightnessContrast bright="-4000" contrast="40000"/>
                  </a14:imgEffect>
                </a14:imgLayer>
              </a14:imgProps>
            </a:ext>
          </a:extLst>
        </a:blip>
        <a:srcRect l="-360" t="-1840" r="360" b="7304"/>
        <a:stretch/>
      </xdr:blipFill>
      <xdr:spPr>
        <a:xfrm>
          <a:off x="9207500" y="2191524"/>
          <a:ext cx="2152805" cy="3236951"/>
        </a:xfrm>
        <a:prstGeom prst="rect">
          <a:avLst/>
        </a:prstGeom>
      </xdr:spPr>
    </xdr:pic>
    <xdr:clientData/>
  </xdr:twoCellAnchor>
  <xdr:twoCellAnchor editAs="oneCell">
    <xdr:from>
      <xdr:col>18</xdr:col>
      <xdr:colOff>15488</xdr:colOff>
      <xdr:row>30</xdr:row>
      <xdr:rowOff>15487</xdr:rowOff>
    </xdr:from>
    <xdr:to>
      <xdr:col>21</xdr:col>
      <xdr:colOff>751160</xdr:colOff>
      <xdr:row>50</xdr:row>
      <xdr:rowOff>0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E5AD5BB1-E99D-4513-8101-8899341B2F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BEBA8EAE-BF5A-486C-A8C5-ECC9F3942E4B}">
              <a14:imgProps xmlns:a14="http://schemas.microsoft.com/office/drawing/2010/main">
                <a14:imgLayer r:embed="rId23">
                  <a14:imgEffect>
                    <a14:sharpenSoften amount="50000"/>
                  </a14:imgEffect>
                  <a14:imgEffect>
                    <a14:brightnessContrast bright="5000"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10800000">
          <a:off x="8874512" y="5978292"/>
          <a:ext cx="3012378" cy="3701586"/>
        </a:xfrm>
        <a:prstGeom prst="rect">
          <a:avLst/>
        </a:prstGeom>
      </xdr:spPr>
    </xdr:pic>
    <xdr:clientData/>
  </xdr:twoCellAnchor>
  <xdr:twoCellAnchor editAs="oneCell">
    <xdr:from>
      <xdr:col>17</xdr:col>
      <xdr:colOff>751158</xdr:colOff>
      <xdr:row>52</xdr:row>
      <xdr:rowOff>178110</xdr:rowOff>
    </xdr:from>
    <xdr:to>
      <xdr:col>22</xdr:col>
      <xdr:colOff>12546</xdr:colOff>
      <xdr:row>73</xdr:row>
      <xdr:rowOff>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CCF55418-7210-4FA2-86A7-A7AA815D47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BEBA8EAE-BF5A-486C-A8C5-ECC9F3942E4B}">
              <a14:imgProps xmlns:a14="http://schemas.microsoft.com/office/drawing/2010/main">
                <a14:imgLayer r:embed="rId25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10800000">
          <a:off x="8851280" y="10229695"/>
          <a:ext cx="3043354" cy="3724817"/>
        </a:xfrm>
        <a:prstGeom prst="rect">
          <a:avLst/>
        </a:prstGeom>
      </xdr:spPr>
    </xdr:pic>
    <xdr:clientData/>
  </xdr:twoCellAnchor>
  <xdr:twoCellAnchor editAs="oneCell">
    <xdr:from>
      <xdr:col>23</xdr:col>
      <xdr:colOff>472378</xdr:colOff>
      <xdr:row>10</xdr:row>
      <xdr:rowOff>0</xdr:rowOff>
    </xdr:from>
    <xdr:to>
      <xdr:col>26</xdr:col>
      <xdr:colOff>386146</xdr:colOff>
      <xdr:row>26</xdr:row>
      <xdr:rowOff>178110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4F080B02-E290-431F-BE39-D47BA9DC5B9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6">
          <a:extLst>
            <a:ext uri="{BEBA8EAE-BF5A-486C-A8C5-ECC9F3942E4B}">
              <a14:imgProps xmlns:a14="http://schemas.microsoft.com/office/drawing/2010/main">
                <a14:imgLayer r:embed="rId27">
                  <a14:imgEffect>
                    <a14:sharpenSoften amount="50000"/>
                  </a14:imgEffect>
                  <a14:imgEffect>
                    <a14:brightnessContrast bright="13000" contrast="40000"/>
                  </a14:imgEffect>
                </a14:imgLayer>
              </a14:imgProps>
            </a:ext>
          </a:extLst>
        </a:blip>
        <a:srcRect b="3676"/>
        <a:stretch/>
      </xdr:blipFill>
      <xdr:spPr>
        <a:xfrm>
          <a:off x="11925610" y="2245732"/>
          <a:ext cx="2190476" cy="3151768"/>
        </a:xfrm>
        <a:prstGeom prst="rect">
          <a:avLst/>
        </a:prstGeom>
      </xdr:spPr>
    </xdr:pic>
    <xdr:clientData/>
  </xdr:twoCellAnchor>
  <xdr:twoCellAnchor editAs="oneCell">
    <xdr:from>
      <xdr:col>22</xdr:col>
      <xdr:colOff>371706</xdr:colOff>
      <xdr:row>29</xdr:row>
      <xdr:rowOff>178110</xdr:rowOff>
    </xdr:from>
    <xdr:to>
      <xdr:col>27</xdr:col>
      <xdr:colOff>15486</xdr:colOff>
      <xdr:row>49</xdr:row>
      <xdr:rowOff>178111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A9F631E3-5CFA-4E7C-9AE1-D8C33AD102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BEBA8EAE-BF5A-486C-A8C5-ECC9F3942E4B}">
              <a14:imgProps xmlns:a14="http://schemas.microsoft.com/office/drawing/2010/main">
                <a14:imgLayer r:embed="rId29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491950" y="5955061"/>
          <a:ext cx="3051097" cy="3717074"/>
        </a:xfrm>
        <a:prstGeom prst="rect">
          <a:avLst/>
        </a:prstGeom>
      </xdr:spPr>
    </xdr:pic>
    <xdr:clientData/>
  </xdr:twoCellAnchor>
  <xdr:twoCellAnchor editAs="oneCell">
    <xdr:from>
      <xdr:col>22</xdr:col>
      <xdr:colOff>371706</xdr:colOff>
      <xdr:row>53</xdr:row>
      <xdr:rowOff>7743</xdr:rowOff>
    </xdr:from>
    <xdr:to>
      <xdr:col>27</xdr:col>
      <xdr:colOff>38718</xdr:colOff>
      <xdr:row>73</xdr:row>
      <xdr:rowOff>23231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7E16B911-95B3-4AEC-A600-461039967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BEBA8EAE-BF5A-486C-A8C5-ECC9F3942E4B}">
              <a14:imgProps xmlns:a14="http://schemas.microsoft.com/office/drawing/2010/main">
                <a14:imgLayer r:embed="rId31">
                  <a14:imgEffect>
                    <a14:sharpenSoften amount="50000"/>
                  </a14:imgEffect>
                  <a14:imgEffect>
                    <a14:brightnessContrast bright="4000" contrast="45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491950" y="10245182"/>
          <a:ext cx="3074329" cy="3732561"/>
        </a:xfrm>
        <a:prstGeom prst="rect">
          <a:avLst/>
        </a:prstGeom>
      </xdr:spPr>
    </xdr:pic>
    <xdr:clientData/>
  </xdr:twoCellAnchor>
  <xdr:twoCellAnchor editAs="oneCell">
    <xdr:from>
      <xdr:col>28</xdr:col>
      <xdr:colOff>387196</xdr:colOff>
      <xdr:row>9</xdr:row>
      <xdr:rowOff>170366</xdr:rowOff>
    </xdr:from>
    <xdr:to>
      <xdr:col>31</xdr:col>
      <xdr:colOff>317501</xdr:colOff>
      <xdr:row>27</xdr:row>
      <xdr:rowOff>15488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54AC292F-7CB9-4006-8116-2E4DB5833EE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2">
          <a:extLst>
            <a:ext uri="{BEBA8EAE-BF5A-486C-A8C5-ECC9F3942E4B}">
              <a14:imgProps xmlns:a14="http://schemas.microsoft.com/office/drawing/2010/main">
                <a14:imgLayer r:embed="rId33">
                  <a14:imgEffect>
                    <a14:sharpenSoften amount="50000"/>
                  </a14:imgEffect>
                  <a14:imgEffect>
                    <a14:brightnessContrast bright="10000" contrast="42000"/>
                  </a14:imgEffect>
                </a14:imgLayer>
              </a14:imgProps>
            </a:ext>
          </a:extLst>
        </a:blip>
        <a:srcRect b="3163"/>
        <a:stretch/>
      </xdr:blipFill>
      <xdr:spPr>
        <a:xfrm>
          <a:off x="15332928" y="2230244"/>
          <a:ext cx="2207012" cy="3190488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52</xdr:row>
      <xdr:rowOff>178110</xdr:rowOff>
    </xdr:from>
    <xdr:to>
      <xdr:col>32</xdr:col>
      <xdr:colOff>1</xdr:colOff>
      <xdr:row>72</xdr:row>
      <xdr:rowOff>170365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464D2A33-0A85-4086-93F5-9AA2C82CA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BEBA8EAE-BF5A-486C-A8C5-ECC9F3942E4B}">
              <a14:imgProps xmlns:a14="http://schemas.microsoft.com/office/drawing/2010/main">
                <a14:imgLayer r:embed="rId35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4945732" y="10229695"/>
          <a:ext cx="3035609" cy="3709329"/>
        </a:xfrm>
        <a:prstGeom prst="rect">
          <a:avLst/>
        </a:prstGeom>
      </xdr:spPr>
    </xdr:pic>
    <xdr:clientData/>
  </xdr:twoCellAnchor>
  <xdr:twoCellAnchor editAs="oneCell">
    <xdr:from>
      <xdr:col>27</xdr:col>
      <xdr:colOff>418170</xdr:colOff>
      <xdr:row>30</xdr:row>
      <xdr:rowOff>1</xdr:rowOff>
    </xdr:from>
    <xdr:to>
      <xdr:col>32</xdr:col>
      <xdr:colOff>15488</xdr:colOff>
      <xdr:row>50</xdr:row>
      <xdr:rowOff>7744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2D39205C-2F85-4161-815C-2E262682E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BEBA8EAE-BF5A-486C-A8C5-ECC9F3942E4B}">
              <a14:imgProps xmlns:a14="http://schemas.microsoft.com/office/drawing/2010/main">
                <a14:imgLayer r:embed="rId37">
                  <a14:imgEffect>
                    <a14:sharpenSoften amount="50000"/>
                  </a14:imgEffect>
                  <a14:imgEffect>
                    <a14:brightnessContrast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4945731" y="5962806"/>
          <a:ext cx="3051098" cy="3724816"/>
        </a:xfrm>
        <a:prstGeom prst="rect">
          <a:avLst/>
        </a:prstGeom>
      </xdr:spPr>
    </xdr:pic>
    <xdr:clientData/>
  </xdr:twoCellAnchor>
  <xdr:oneCellAnchor>
    <xdr:from>
      <xdr:col>8</xdr:col>
      <xdr:colOff>604267</xdr:colOff>
      <xdr:row>5</xdr:row>
      <xdr:rowOff>87361</xdr:rowOff>
    </xdr:from>
    <xdr:ext cx="1806748" cy="885163"/>
    <xdr:pic>
      <xdr:nvPicPr>
        <xdr:cNvPr id="48" name="Imagen 47" descr="Bebé | Tiny Maxi— Lambi">
          <a:extLst>
            <a:ext uri="{FF2B5EF4-FFF2-40B4-BE49-F238E27FC236}">
              <a16:creationId xmlns:a16="http://schemas.microsoft.com/office/drawing/2014/main" id="{9857707E-88FD-4C0F-9F8C-0EF3971636F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4822" b="15109"/>
        <a:stretch/>
      </xdr:blipFill>
      <xdr:spPr bwMode="auto">
        <a:xfrm>
          <a:off x="5396533" y="1089470"/>
          <a:ext cx="1806748" cy="8851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8</xdr:col>
      <xdr:colOff>377031</xdr:colOff>
      <xdr:row>10</xdr:row>
      <xdr:rowOff>9921</xdr:rowOff>
    </xdr:from>
    <xdr:to>
      <xdr:col>11</xdr:col>
      <xdr:colOff>317500</xdr:colOff>
      <xdr:row>27</xdr:row>
      <xdr:rowOff>19844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D63C9EA1-4F09-412D-928D-8F8F284B39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>
          <a:extLst>
            <a:ext uri="{BEBA8EAE-BF5A-486C-A8C5-ECC9F3942E4B}">
              <a14:imgProps xmlns:a14="http://schemas.microsoft.com/office/drawing/2010/main">
                <a14:imgLayer r:embed="rId39">
                  <a14:imgEffect>
                    <a14:sharpenSoften amount="50000"/>
                  </a14:imgEffect>
                  <a14:imgEffect>
                    <a14:brightnessContrast contrast="20000"/>
                  </a14:imgEffect>
                </a14:imgLayer>
              </a14:imgProps>
            </a:ext>
          </a:extLst>
        </a:blip>
        <a:srcRect b="5590"/>
        <a:stretch/>
      </xdr:blipFill>
      <xdr:spPr>
        <a:xfrm>
          <a:off x="5169297" y="2252265"/>
          <a:ext cx="2232422" cy="3214688"/>
        </a:xfrm>
        <a:prstGeom prst="rect">
          <a:avLst/>
        </a:prstGeom>
      </xdr:spPr>
    </xdr:pic>
    <xdr:clientData/>
  </xdr:twoCellAnchor>
  <xdr:twoCellAnchor editAs="oneCell">
    <xdr:from>
      <xdr:col>8</xdr:col>
      <xdr:colOff>9921</xdr:colOff>
      <xdr:row>29</xdr:row>
      <xdr:rowOff>168671</xdr:rowOff>
    </xdr:from>
    <xdr:to>
      <xdr:col>12</xdr:col>
      <xdr:colOff>0</xdr:colOff>
      <xdr:row>50</xdr:row>
      <xdr:rowOff>29764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51C954-A6D6-48CD-B46E-2E3DFD923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BEBA8EAE-BF5A-486C-A8C5-ECC9F3942E4B}">
              <a14:imgProps xmlns:a14="http://schemas.microsoft.com/office/drawing/2010/main">
                <a14:imgLayer r:embed="rId41">
                  <a14:imgEffect>
                    <a14:sharpenSoften amount="50000"/>
                  </a14:imgEffect>
                  <a14:imgEffect>
                    <a14:brightnessContrast bright="6000"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10800000">
          <a:off x="4802187" y="5992812"/>
          <a:ext cx="3046016" cy="3819921"/>
        </a:xfrm>
        <a:prstGeom prst="rect">
          <a:avLst/>
        </a:prstGeom>
      </xdr:spPr>
    </xdr:pic>
    <xdr:clientData/>
  </xdr:twoCellAnchor>
  <xdr:twoCellAnchor editAs="oneCell">
    <xdr:from>
      <xdr:col>8</xdr:col>
      <xdr:colOff>9920</xdr:colOff>
      <xdr:row>53</xdr:row>
      <xdr:rowOff>19842</xdr:rowOff>
    </xdr:from>
    <xdr:to>
      <xdr:col>11</xdr:col>
      <xdr:colOff>763982</xdr:colOff>
      <xdr:row>73</xdr:row>
      <xdr:rowOff>39687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7167A9C5-4A14-4F1A-B174-422CC5A33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BEBA8EAE-BF5A-486C-A8C5-ECC9F3942E4B}">
              <a14:imgProps xmlns:a14="http://schemas.microsoft.com/office/drawing/2010/main">
                <a14:imgLayer r:embed="rId43">
                  <a14:imgEffect>
                    <a14:sharpenSoften amount="50000"/>
                  </a14:imgEffect>
                  <a14:imgEffect>
                    <a14:brightnessContrast bright="2000" contrast="40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rot="10800000">
          <a:off x="4802186" y="10368358"/>
          <a:ext cx="3046015" cy="3790157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Yadira Zambrano" id="{31C543FC-46FF-428D-AC26-F891C4245277}" userId="S::yzambrano@lambi.com.mx::0708c0c2-c2da-4ab9-ae3e-c4bda696c918" providerId="AD"/>
</personList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H31" dT="2021-07-17T17:26:39.14" personId="{31C543FC-46FF-428D-AC26-F891C4245277}" id="{6A0A4185-69FD-4B15-A930-73375FAD99BB}">
    <text>Unicamente declaran que son hipoalergénicos, más no vienen textualmete: Manzanilla, Aloe , Vitamina E.</text>
  </threadedComment>
</ThreadedComments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Relationship Id="rId5" Type="http://schemas.microsoft.com/office/2017/10/relationships/threadedComment" Target="../threadedComments/threadedComment1.xml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3AF1A9F-BEEC-4011-A47E-13076D333C83}">
  <sheetPr>
    <tabColor theme="9" tint="0.59999389629810485"/>
  </sheetPr>
  <dimension ref="C1:J106"/>
  <sheetViews>
    <sheetView tabSelected="1" zoomScale="69" zoomScaleNormal="69" workbookViewId="0">
      <selection activeCell="F16" sqref="F16"/>
    </sheetView>
  </sheetViews>
  <sheetFormatPr baseColWidth="10" defaultColWidth="11.453125" defaultRowHeight="14.5"/>
  <cols>
    <col min="1" max="2" width="6" style="1" customWidth="1"/>
    <col min="3" max="3" width="11.453125" style="58"/>
    <col min="4" max="4" width="67.81640625" style="1" customWidth="1"/>
    <col min="5" max="5" width="13.26953125" style="1" customWidth="1"/>
    <col min="6" max="7" width="40.453125" style="1" customWidth="1"/>
    <col min="8" max="8" width="19.54296875" style="1" customWidth="1"/>
    <col min="9" max="16384" width="11.453125" style="1"/>
  </cols>
  <sheetData>
    <row r="1" spans="3:10" ht="15" thickBot="1"/>
    <row r="2" spans="3:10" ht="42.5" customHeight="1">
      <c r="D2" s="518" t="s">
        <v>148</v>
      </c>
      <c r="E2" s="519"/>
      <c r="F2" s="519"/>
      <c r="G2" s="519"/>
      <c r="H2" s="233" t="s">
        <v>165</v>
      </c>
      <c r="I2" s="226"/>
      <c r="J2" s="226"/>
    </row>
    <row r="3" spans="3:10" ht="42.5" customHeight="1" thickBot="1">
      <c r="D3" s="520"/>
      <c r="E3" s="521"/>
      <c r="F3" s="521"/>
      <c r="G3" s="521"/>
      <c r="H3" s="225"/>
      <c r="I3" s="226"/>
      <c r="J3" s="226"/>
    </row>
    <row r="4" spans="3:10" ht="30.5" customHeight="1"/>
    <row r="5" spans="3:10" s="2" customFormat="1" ht="41.5" customHeight="1" thickBot="1">
      <c r="C5" s="59"/>
      <c r="I5"/>
    </row>
    <row r="6" spans="3:10" s="2" customFormat="1" ht="21" customHeight="1">
      <c r="C6" s="59"/>
      <c r="D6" s="522"/>
      <c r="E6" s="227"/>
      <c r="F6" s="228"/>
      <c r="G6" s="169"/>
    </row>
    <row r="7" spans="3:10" s="2" customFormat="1" ht="21" customHeight="1">
      <c r="C7" s="59"/>
      <c r="D7" s="523"/>
      <c r="E7" s="5"/>
      <c r="F7" s="3"/>
      <c r="G7" s="150"/>
    </row>
    <row r="8" spans="3:10" s="2" customFormat="1" ht="21" customHeight="1">
      <c r="C8" s="59"/>
      <c r="D8" s="523"/>
      <c r="E8" s="5"/>
      <c r="F8" s="3"/>
      <c r="G8" s="150"/>
    </row>
    <row r="9" spans="3:10" s="2" customFormat="1" ht="21" customHeight="1">
      <c r="C9" s="59"/>
      <c r="D9" s="523"/>
      <c r="E9" s="5"/>
      <c r="F9" s="4"/>
      <c r="G9" s="150"/>
    </row>
    <row r="10" spans="3:10" s="2" customFormat="1" ht="21" customHeight="1">
      <c r="C10" s="59"/>
      <c r="D10" s="523"/>
      <c r="E10" s="5"/>
      <c r="F10" s="3"/>
      <c r="G10" s="150"/>
    </row>
    <row r="11" spans="3:10" s="2" customFormat="1" ht="21.5" customHeight="1" thickBot="1">
      <c r="C11" s="59"/>
      <c r="D11" s="524"/>
      <c r="E11" s="229"/>
      <c r="F11" s="230"/>
      <c r="G11" s="151"/>
    </row>
    <row r="12" spans="3:10" s="2" customFormat="1" ht="39" customHeight="1" thickBot="1">
      <c r="C12" s="59"/>
      <c r="D12" s="640" t="s">
        <v>285</v>
      </c>
      <c r="E12" s="6" t="s">
        <v>20</v>
      </c>
      <c r="F12" s="231" t="s">
        <v>168</v>
      </c>
      <c r="G12" s="231" t="s">
        <v>286</v>
      </c>
    </row>
    <row r="13" spans="3:10" s="57" customFormat="1" ht="26.5" customHeight="1">
      <c r="C13" s="60"/>
      <c r="D13" s="70" t="s">
        <v>117</v>
      </c>
      <c r="E13" s="141" t="s">
        <v>21</v>
      </c>
      <c r="F13" s="45" t="s">
        <v>112</v>
      </c>
      <c r="G13" s="45" t="s">
        <v>162</v>
      </c>
    </row>
    <row r="14" spans="3:10" s="57" customFormat="1" ht="26.5" customHeight="1">
      <c r="C14" s="60"/>
      <c r="D14" s="71" t="s">
        <v>150</v>
      </c>
      <c r="E14" s="66" t="s">
        <v>21</v>
      </c>
      <c r="F14" s="138" t="s">
        <v>112</v>
      </c>
      <c r="G14" s="138" t="s">
        <v>112</v>
      </c>
    </row>
    <row r="15" spans="3:10" s="8" customFormat="1" ht="26.5" customHeight="1">
      <c r="C15" s="61"/>
      <c r="D15" s="224" t="s">
        <v>151</v>
      </c>
      <c r="E15" s="142" t="s">
        <v>22</v>
      </c>
      <c r="F15" s="46" t="e">
        <f>Datos!D17</f>
        <v>#DIV/0!</v>
      </c>
      <c r="G15" s="46">
        <f>Datos!Z17</f>
        <v>348.41399999999999</v>
      </c>
      <c r="H15" s="47"/>
    </row>
    <row r="16" spans="3:10" s="8" customFormat="1" ht="26.5" customHeight="1">
      <c r="C16" s="61"/>
      <c r="D16" s="54" t="s">
        <v>153</v>
      </c>
      <c r="E16" s="143" t="s">
        <v>22</v>
      </c>
      <c r="F16" s="46"/>
      <c r="G16" s="46"/>
      <c r="H16" s="47"/>
    </row>
    <row r="17" spans="3:8" s="8" customFormat="1" ht="26.5" customHeight="1">
      <c r="C17" s="61"/>
      <c r="D17" s="55" t="s">
        <v>152</v>
      </c>
      <c r="E17" s="142" t="s">
        <v>22</v>
      </c>
      <c r="F17" s="48"/>
      <c r="G17" s="48"/>
      <c r="H17" s="47"/>
    </row>
    <row r="18" spans="3:8" s="8" customFormat="1" ht="26.5" customHeight="1">
      <c r="C18" s="61"/>
      <c r="D18" s="56" t="s">
        <v>154</v>
      </c>
      <c r="E18" s="144" t="s">
        <v>22</v>
      </c>
      <c r="F18" s="158"/>
      <c r="G18" s="158"/>
      <c r="H18" s="47"/>
    </row>
    <row r="19" spans="3:8" s="8" customFormat="1" ht="26.5" customHeight="1">
      <c r="C19" s="61"/>
      <c r="D19" s="54" t="s">
        <v>155</v>
      </c>
      <c r="E19" s="145" t="s">
        <v>23</v>
      </c>
      <c r="F19" s="48"/>
      <c r="G19" s="48"/>
      <c r="H19" s="47"/>
    </row>
    <row r="20" spans="3:8" s="8" customFormat="1" ht="26.5" customHeight="1">
      <c r="C20" s="61"/>
      <c r="D20" s="54" t="s">
        <v>156</v>
      </c>
      <c r="E20" s="143" t="s">
        <v>24</v>
      </c>
      <c r="F20" s="49"/>
      <c r="G20" s="49"/>
      <c r="H20" s="47"/>
    </row>
    <row r="21" spans="3:8" s="8" customFormat="1" ht="26.5" customHeight="1">
      <c r="C21" s="61"/>
      <c r="D21" s="54" t="s">
        <v>118</v>
      </c>
      <c r="E21" s="143" t="s">
        <v>119</v>
      </c>
      <c r="F21" s="65"/>
      <c r="G21" s="65"/>
      <c r="H21" s="47"/>
    </row>
    <row r="22" spans="3:8" s="8" customFormat="1" ht="26.5" customHeight="1">
      <c r="C22" s="61"/>
      <c r="D22" s="54" t="s">
        <v>157</v>
      </c>
      <c r="E22" s="143" t="s">
        <v>25</v>
      </c>
      <c r="F22" s="50"/>
      <c r="G22" s="50"/>
      <c r="H22" s="47"/>
    </row>
    <row r="23" spans="3:8" s="8" customFormat="1" ht="26.5" customHeight="1">
      <c r="C23" s="61"/>
      <c r="D23" s="54" t="s">
        <v>158</v>
      </c>
      <c r="E23" s="143" t="s">
        <v>25</v>
      </c>
      <c r="F23" s="50"/>
      <c r="G23" s="50"/>
      <c r="H23" s="47"/>
    </row>
    <row r="24" spans="3:8" s="8" customFormat="1" ht="26.5" customHeight="1" thickBot="1">
      <c r="C24" s="61"/>
      <c r="D24" s="139" t="s">
        <v>149</v>
      </c>
      <c r="E24" s="146" t="s">
        <v>21</v>
      </c>
      <c r="F24" s="67" t="s">
        <v>288</v>
      </c>
      <c r="G24" s="67" t="s">
        <v>289</v>
      </c>
      <c r="H24" s="47"/>
    </row>
    <row r="25" spans="3:8" s="198" customFormat="1" ht="30" customHeight="1" thickBot="1">
      <c r="C25" s="196"/>
      <c r="D25" s="525" t="s">
        <v>26</v>
      </c>
      <c r="E25" s="526"/>
      <c r="F25" s="526"/>
      <c r="G25" s="526"/>
      <c r="H25" s="197"/>
    </row>
    <row r="26" spans="3:8" s="8" customFormat="1" ht="27" customHeight="1">
      <c r="C26" s="61"/>
      <c r="D26" s="224" t="s">
        <v>27</v>
      </c>
      <c r="E26" s="203" t="s">
        <v>21</v>
      </c>
      <c r="F26" s="200" t="s">
        <v>96</v>
      </c>
      <c r="G26" s="163" t="s">
        <v>96</v>
      </c>
      <c r="H26" s="47"/>
    </row>
    <row r="27" spans="3:8" s="8" customFormat="1" ht="27" customHeight="1">
      <c r="C27" s="61"/>
      <c r="D27" s="224" t="s">
        <v>28</v>
      </c>
      <c r="E27" s="203" t="s">
        <v>21</v>
      </c>
      <c r="F27" s="201" t="s">
        <v>99</v>
      </c>
      <c r="G27" s="163" t="s">
        <v>133</v>
      </c>
      <c r="H27" s="47"/>
    </row>
    <row r="28" spans="3:8" s="8" customFormat="1" ht="27" customHeight="1">
      <c r="C28" s="61"/>
      <c r="D28" s="224" t="s">
        <v>29</v>
      </c>
      <c r="E28" s="203" t="s">
        <v>21</v>
      </c>
      <c r="F28" s="201" t="s">
        <v>98</v>
      </c>
      <c r="G28" s="163" t="s">
        <v>98</v>
      </c>
      <c r="H28" s="47"/>
    </row>
    <row r="29" spans="3:8" s="8" customFormat="1" ht="29" customHeight="1">
      <c r="C29" s="61"/>
      <c r="D29" s="206" t="s">
        <v>115</v>
      </c>
      <c r="E29" s="203" t="s">
        <v>21</v>
      </c>
      <c r="F29" s="201" t="s">
        <v>95</v>
      </c>
      <c r="G29" s="163" t="s">
        <v>95</v>
      </c>
      <c r="H29" s="47"/>
    </row>
    <row r="30" spans="3:8" s="8" customFormat="1" ht="30" customHeight="1">
      <c r="C30" s="61"/>
      <c r="D30" s="224" t="s">
        <v>291</v>
      </c>
      <c r="E30" s="203" t="s">
        <v>21</v>
      </c>
      <c r="F30" s="201" t="s">
        <v>96</v>
      </c>
      <c r="G30" s="163" t="s">
        <v>95</v>
      </c>
      <c r="H30" s="47"/>
    </row>
    <row r="31" spans="3:8" s="8" customFormat="1" ht="27.5" customHeight="1">
      <c r="C31" s="61"/>
      <c r="D31" s="224" t="s">
        <v>30</v>
      </c>
      <c r="E31" s="223" t="s">
        <v>21</v>
      </c>
      <c r="F31" s="201" t="s">
        <v>142</v>
      </c>
      <c r="G31" s="163" t="s">
        <v>95</v>
      </c>
    </row>
    <row r="32" spans="3:8" s="8" customFormat="1" ht="26.5" customHeight="1">
      <c r="C32" s="61"/>
      <c r="D32" s="224" t="s">
        <v>31</v>
      </c>
      <c r="E32" s="204" t="s">
        <v>21</v>
      </c>
      <c r="F32" s="201" t="s">
        <v>97</v>
      </c>
      <c r="G32" s="210" t="s">
        <v>97</v>
      </c>
    </row>
    <row r="33" spans="3:7" s="8" customFormat="1" ht="26.5" customHeight="1">
      <c r="C33" s="61"/>
      <c r="D33" s="224" t="s">
        <v>32</v>
      </c>
      <c r="E33" s="205" t="s">
        <v>21</v>
      </c>
      <c r="F33" s="201" t="s">
        <v>95</v>
      </c>
      <c r="G33" s="210" t="s">
        <v>96</v>
      </c>
    </row>
    <row r="34" spans="3:7" s="8" customFormat="1" ht="29.5" customHeight="1">
      <c r="C34" s="61"/>
      <c r="D34" s="224" t="s">
        <v>33</v>
      </c>
      <c r="E34" s="205" t="s">
        <v>21</v>
      </c>
      <c r="F34" s="201" t="s">
        <v>116</v>
      </c>
      <c r="G34" s="210" t="s">
        <v>276</v>
      </c>
    </row>
    <row r="35" spans="3:7" s="8" customFormat="1" ht="29.5" customHeight="1">
      <c r="C35" s="61"/>
      <c r="D35" s="310" t="s">
        <v>265</v>
      </c>
      <c r="E35" s="205"/>
      <c r="F35" s="201" t="s">
        <v>116</v>
      </c>
      <c r="G35" s="210" t="s">
        <v>277</v>
      </c>
    </row>
    <row r="36" spans="3:7" s="8" customFormat="1" ht="30" customHeight="1">
      <c r="C36" s="61"/>
      <c r="D36" s="224" t="s">
        <v>66</v>
      </c>
      <c r="E36" s="203" t="s">
        <v>21</v>
      </c>
      <c r="F36" s="201" t="s">
        <v>143</v>
      </c>
      <c r="G36" s="210" t="s">
        <v>278</v>
      </c>
    </row>
    <row r="37" spans="3:7" s="8" customFormat="1" ht="30" customHeight="1">
      <c r="C37" s="61"/>
      <c r="D37" s="500" t="s">
        <v>266</v>
      </c>
      <c r="E37" s="501" t="s">
        <v>21</v>
      </c>
      <c r="F37" s="201" t="s">
        <v>264</v>
      </c>
      <c r="G37" s="210" t="s">
        <v>275</v>
      </c>
    </row>
    <row r="38" spans="3:7" s="8" customFormat="1" ht="30" customHeight="1">
      <c r="C38" s="61"/>
      <c r="D38" s="500" t="s">
        <v>267</v>
      </c>
      <c r="E38" s="501" t="s">
        <v>21</v>
      </c>
      <c r="F38" s="201" t="s">
        <v>132</v>
      </c>
      <c r="G38" s="210" t="s">
        <v>132</v>
      </c>
    </row>
    <row r="39" spans="3:7" s="8" customFormat="1" ht="27" customHeight="1">
      <c r="C39" s="61"/>
      <c r="D39" s="224" t="s">
        <v>34</v>
      </c>
      <c r="E39" s="204" t="s">
        <v>21</v>
      </c>
      <c r="F39" s="201" t="s">
        <v>133</v>
      </c>
      <c r="G39" s="210" t="s">
        <v>279</v>
      </c>
    </row>
    <row r="40" spans="3:7" s="8" customFormat="1" ht="26.5" customHeight="1">
      <c r="C40" s="61"/>
      <c r="D40" s="224" t="s">
        <v>67</v>
      </c>
      <c r="E40" s="204" t="s">
        <v>21</v>
      </c>
      <c r="F40" s="201" t="s">
        <v>268</v>
      </c>
      <c r="G40" s="210" t="s">
        <v>116</v>
      </c>
    </row>
    <row r="41" spans="3:7" s="8" customFormat="1" ht="26.5" customHeight="1">
      <c r="C41" s="61"/>
      <c r="D41" s="224" t="s">
        <v>68</v>
      </c>
      <c r="E41" s="205" t="s">
        <v>21</v>
      </c>
      <c r="F41" s="201" t="s">
        <v>269</v>
      </c>
      <c r="G41" s="210" t="s">
        <v>116</v>
      </c>
    </row>
    <row r="42" spans="3:7" s="8" customFormat="1" ht="26.5" customHeight="1">
      <c r="C42" s="61"/>
      <c r="D42" s="224" t="s">
        <v>35</v>
      </c>
      <c r="E42" s="205" t="s">
        <v>21</v>
      </c>
      <c r="F42" s="201" t="s">
        <v>96</v>
      </c>
      <c r="G42" s="210" t="s">
        <v>95</v>
      </c>
    </row>
    <row r="43" spans="3:7" s="8" customFormat="1" ht="26.5" customHeight="1">
      <c r="C43" s="61"/>
      <c r="D43" s="224" t="s">
        <v>36</v>
      </c>
      <c r="E43" s="203" t="s">
        <v>136</v>
      </c>
      <c r="F43" s="207" t="s">
        <v>287</v>
      </c>
      <c r="G43" s="210" t="s">
        <v>280</v>
      </c>
    </row>
    <row r="44" spans="3:7" s="8" customFormat="1" ht="26.5" customHeight="1">
      <c r="C44" s="61"/>
      <c r="D44" s="224" t="s">
        <v>37</v>
      </c>
      <c r="E44" s="203" t="s">
        <v>21</v>
      </c>
      <c r="F44" s="201">
        <v>14</v>
      </c>
      <c r="G44" s="210">
        <v>22</v>
      </c>
    </row>
    <row r="45" spans="3:7" s="8" customFormat="1" ht="26.5" customHeight="1">
      <c r="C45" s="61"/>
      <c r="D45" s="224" t="s">
        <v>137</v>
      </c>
      <c r="E45" s="203" t="s">
        <v>101</v>
      </c>
      <c r="F45" s="512"/>
      <c r="G45" s="210" t="s">
        <v>138</v>
      </c>
    </row>
    <row r="46" spans="3:7" s="8" customFormat="1" ht="29" customHeight="1">
      <c r="C46" s="61"/>
      <c r="D46" s="224" t="s">
        <v>134</v>
      </c>
      <c r="E46" s="203"/>
      <c r="F46" s="202" t="s">
        <v>135</v>
      </c>
      <c r="G46" s="210" t="s">
        <v>281</v>
      </c>
    </row>
    <row r="47" spans="3:7" s="8" customFormat="1" ht="25.5" customHeight="1">
      <c r="C47" s="61"/>
      <c r="D47" s="206" t="s">
        <v>38</v>
      </c>
      <c r="E47" s="208" t="s">
        <v>21</v>
      </c>
      <c r="F47" s="202" t="s">
        <v>270</v>
      </c>
      <c r="G47" s="213" t="s">
        <v>112</v>
      </c>
    </row>
    <row r="48" spans="3:7" s="8" customFormat="1" ht="48.5" customHeight="1" thickBot="1">
      <c r="C48" s="61"/>
      <c r="D48" s="513" t="s">
        <v>283</v>
      </c>
      <c r="E48" s="514"/>
      <c r="F48" s="505" t="s">
        <v>270</v>
      </c>
      <c r="G48" s="509" t="s">
        <v>282</v>
      </c>
    </row>
    <row r="49" spans="3:7" s="8" customFormat="1" ht="48.5" customHeight="1" thickBot="1">
      <c r="C49" s="61"/>
      <c r="D49" s="506" t="s">
        <v>271</v>
      </c>
      <c r="E49" s="507" t="s">
        <v>101</v>
      </c>
      <c r="F49" s="508" t="s">
        <v>273</v>
      </c>
      <c r="G49" s="510" t="s">
        <v>284</v>
      </c>
    </row>
    <row r="50" spans="3:7" s="8" customFormat="1" ht="99.5" customHeight="1">
      <c r="C50" s="61"/>
      <c r="D50" s="502" t="s">
        <v>272</v>
      </c>
      <c r="E50" s="503" t="s">
        <v>101</v>
      </c>
      <c r="F50" s="504" t="s">
        <v>274</v>
      </c>
      <c r="G50" s="511" t="s">
        <v>112</v>
      </c>
    </row>
    <row r="51" spans="3:7" s="9" customFormat="1" ht="30" customHeight="1" thickBot="1">
      <c r="C51" s="62"/>
      <c r="D51" s="527"/>
      <c r="E51" s="528"/>
      <c r="F51" s="528"/>
      <c r="G51" s="528"/>
    </row>
    <row r="52" spans="3:7" s="8" customFormat="1" ht="30" customHeight="1">
      <c r="C52" s="516" t="s">
        <v>71</v>
      </c>
      <c r="D52" s="193" t="s">
        <v>45</v>
      </c>
      <c r="E52" s="194" t="s">
        <v>25</v>
      </c>
      <c r="F52" s="44"/>
      <c r="G52" s="209"/>
    </row>
    <row r="53" spans="3:7" s="8" customFormat="1" ht="30" customHeight="1" thickBot="1">
      <c r="C53" s="529"/>
      <c r="D53" s="69" t="s">
        <v>46</v>
      </c>
      <c r="E53" s="192" t="s">
        <v>25</v>
      </c>
      <c r="F53" s="44"/>
      <c r="G53" s="209"/>
    </row>
    <row r="54" spans="3:7" s="8" customFormat="1" ht="30" customHeight="1">
      <c r="C54" s="516" t="s">
        <v>72</v>
      </c>
      <c r="D54" s="69" t="s">
        <v>43</v>
      </c>
      <c r="E54" s="192" t="s">
        <v>25</v>
      </c>
      <c r="F54" s="44"/>
      <c r="G54" s="210"/>
    </row>
    <row r="55" spans="3:7" s="8" customFormat="1" ht="30" customHeight="1">
      <c r="C55" s="517"/>
      <c r="D55" s="69" t="s">
        <v>73</v>
      </c>
      <c r="E55" s="192" t="s">
        <v>25</v>
      </c>
      <c r="F55" s="44"/>
      <c r="G55" s="210"/>
    </row>
    <row r="56" spans="3:7" s="8" customFormat="1" ht="30" customHeight="1">
      <c r="C56" s="517"/>
      <c r="D56" s="72" t="s">
        <v>74</v>
      </c>
      <c r="E56" s="192" t="s">
        <v>25</v>
      </c>
      <c r="F56" s="44"/>
      <c r="G56" s="210"/>
    </row>
    <row r="57" spans="3:7" s="8" customFormat="1" ht="30" customHeight="1">
      <c r="C57" s="517"/>
      <c r="D57" s="72" t="s">
        <v>75</v>
      </c>
      <c r="E57" s="192" t="s">
        <v>25</v>
      </c>
      <c r="F57" s="44"/>
      <c r="G57" s="210"/>
    </row>
    <row r="58" spans="3:7" s="8" customFormat="1" ht="38" customHeight="1">
      <c r="C58" s="517"/>
      <c r="D58" s="72" t="s">
        <v>76</v>
      </c>
      <c r="E58" s="192" t="s">
        <v>25</v>
      </c>
      <c r="F58" s="44"/>
      <c r="G58" s="210"/>
    </row>
    <row r="59" spans="3:7" s="8" customFormat="1" ht="30" customHeight="1">
      <c r="C59" s="517"/>
      <c r="D59" s="72" t="s">
        <v>77</v>
      </c>
      <c r="E59" s="192" t="s">
        <v>25</v>
      </c>
      <c r="F59" s="44"/>
      <c r="G59" s="210"/>
    </row>
    <row r="60" spans="3:7" s="8" customFormat="1" ht="30" customHeight="1">
      <c r="C60" s="517"/>
      <c r="D60" s="72" t="s">
        <v>78</v>
      </c>
      <c r="E60" s="192" t="s">
        <v>25</v>
      </c>
      <c r="F60" s="44"/>
      <c r="G60" s="210"/>
    </row>
    <row r="61" spans="3:7" s="8" customFormat="1" ht="30" customHeight="1">
      <c r="C61" s="517"/>
      <c r="D61" s="73" t="s">
        <v>44</v>
      </c>
      <c r="E61" s="192" t="s">
        <v>25</v>
      </c>
      <c r="F61" s="44"/>
      <c r="G61" s="210"/>
    </row>
    <row r="62" spans="3:7" s="8" customFormat="1" ht="30" customHeight="1">
      <c r="C62" s="517"/>
      <c r="D62" s="73" t="s">
        <v>41</v>
      </c>
      <c r="E62" s="192" t="s">
        <v>25</v>
      </c>
      <c r="F62" s="44"/>
      <c r="G62" s="210"/>
    </row>
    <row r="63" spans="3:7" s="8" customFormat="1" ht="30" customHeight="1">
      <c r="C63" s="517"/>
      <c r="D63" s="73" t="s">
        <v>42</v>
      </c>
      <c r="E63" s="192" t="s">
        <v>25</v>
      </c>
      <c r="F63" s="44"/>
      <c r="G63" s="210"/>
    </row>
    <row r="64" spans="3:7" s="8" customFormat="1" ht="30" customHeight="1" thickBot="1">
      <c r="C64" s="529"/>
      <c r="D64" s="73" t="s">
        <v>79</v>
      </c>
      <c r="E64" s="192" t="s">
        <v>25</v>
      </c>
      <c r="F64" s="44"/>
      <c r="G64" s="210"/>
    </row>
    <row r="65" spans="3:7" s="8" customFormat="1" ht="30" customHeight="1">
      <c r="C65" s="516" t="s">
        <v>80</v>
      </c>
      <c r="D65" s="73" t="s">
        <v>39</v>
      </c>
      <c r="E65" s="192" t="s">
        <v>25</v>
      </c>
      <c r="F65" s="44"/>
      <c r="G65" s="210"/>
    </row>
    <row r="66" spans="3:7" s="8" customFormat="1" ht="30" customHeight="1">
      <c r="C66" s="517"/>
      <c r="D66" s="73" t="s">
        <v>40</v>
      </c>
      <c r="E66" s="192" t="s">
        <v>25</v>
      </c>
      <c r="F66" s="44"/>
      <c r="G66" s="210"/>
    </row>
    <row r="67" spans="3:7" s="8" customFormat="1" ht="39.5" customHeight="1" thickBot="1">
      <c r="C67" s="529"/>
      <c r="D67" s="73" t="s">
        <v>81</v>
      </c>
      <c r="E67" s="192" t="s">
        <v>25</v>
      </c>
      <c r="F67" s="44"/>
      <c r="G67" s="210"/>
    </row>
    <row r="68" spans="3:7" s="8" customFormat="1" ht="30" customHeight="1">
      <c r="C68" s="516" t="s">
        <v>47</v>
      </c>
      <c r="D68" s="73" t="s">
        <v>69</v>
      </c>
      <c r="E68" s="192" t="s">
        <v>25</v>
      </c>
      <c r="F68" s="152"/>
      <c r="G68" s="152"/>
    </row>
    <row r="69" spans="3:7" s="8" customFormat="1" ht="30" customHeight="1">
      <c r="C69" s="517"/>
      <c r="D69" s="73" t="s">
        <v>70</v>
      </c>
      <c r="E69" s="192" t="s">
        <v>25</v>
      </c>
      <c r="F69" s="152"/>
      <c r="G69" s="152"/>
    </row>
    <row r="70" spans="3:7" s="8" customFormat="1" ht="30" customHeight="1">
      <c r="C70" s="517"/>
      <c r="D70" s="73" t="s">
        <v>100</v>
      </c>
      <c r="E70" s="192" t="s">
        <v>25</v>
      </c>
      <c r="F70" s="152"/>
      <c r="G70" s="152"/>
    </row>
    <row r="71" spans="3:7" s="8" customFormat="1" ht="38" customHeight="1" thickBot="1">
      <c r="C71" s="529"/>
      <c r="D71" s="73" t="s">
        <v>48</v>
      </c>
      <c r="E71" s="192" t="s">
        <v>25</v>
      </c>
      <c r="F71" s="152"/>
      <c r="G71" s="152"/>
    </row>
    <row r="72" spans="3:7" s="8" customFormat="1" ht="30" customHeight="1">
      <c r="C72" s="516" t="s">
        <v>82</v>
      </c>
      <c r="D72" s="73" t="s">
        <v>49</v>
      </c>
      <c r="E72" s="192" t="s">
        <v>25</v>
      </c>
      <c r="F72" s="153"/>
      <c r="G72" s="153"/>
    </row>
    <row r="73" spans="3:7" s="8" customFormat="1" ht="30" customHeight="1">
      <c r="C73" s="517"/>
      <c r="D73" s="73" t="s">
        <v>50</v>
      </c>
      <c r="E73" s="192" t="s">
        <v>25</v>
      </c>
      <c r="F73" s="153"/>
      <c r="G73" s="153"/>
    </row>
    <row r="74" spans="3:7" s="8" customFormat="1" ht="30" customHeight="1">
      <c r="C74" s="517"/>
      <c r="D74" s="73" t="s">
        <v>51</v>
      </c>
      <c r="E74" s="192" t="s">
        <v>25</v>
      </c>
      <c r="F74" s="153"/>
      <c r="G74" s="153"/>
    </row>
    <row r="75" spans="3:7" s="8" customFormat="1" ht="39" customHeight="1">
      <c r="C75" s="517"/>
      <c r="D75" s="73" t="s">
        <v>52</v>
      </c>
      <c r="E75" s="192" t="s">
        <v>25</v>
      </c>
      <c r="F75" s="153"/>
      <c r="G75" s="153"/>
    </row>
    <row r="76" spans="3:7" s="8" customFormat="1" ht="30" customHeight="1" thickBot="1">
      <c r="C76" s="517"/>
      <c r="D76" s="73" t="s">
        <v>53</v>
      </c>
      <c r="E76" s="192" t="s">
        <v>25</v>
      </c>
      <c r="F76" s="153"/>
      <c r="G76" s="153"/>
    </row>
    <row r="77" spans="3:7" s="8" customFormat="1" ht="38" customHeight="1">
      <c r="C77" s="516" t="s">
        <v>83</v>
      </c>
      <c r="D77" s="73" t="s">
        <v>84</v>
      </c>
      <c r="E77" s="192" t="s">
        <v>25</v>
      </c>
      <c r="F77" s="44"/>
      <c r="G77" s="210"/>
    </row>
    <row r="78" spans="3:7" s="8" customFormat="1" ht="43" customHeight="1">
      <c r="C78" s="517"/>
      <c r="D78" s="73" t="s">
        <v>85</v>
      </c>
      <c r="E78" s="192" t="s">
        <v>25</v>
      </c>
      <c r="F78" s="44"/>
      <c r="G78" s="210"/>
    </row>
    <row r="79" spans="3:7" s="8" customFormat="1" ht="31" customHeight="1">
      <c r="C79" s="517"/>
      <c r="D79" s="73" t="s">
        <v>54</v>
      </c>
      <c r="E79" s="192" t="s">
        <v>25</v>
      </c>
      <c r="F79" s="44"/>
      <c r="G79" s="210"/>
    </row>
    <row r="80" spans="3:7" s="8" customFormat="1" ht="30" customHeight="1">
      <c r="C80" s="517"/>
      <c r="D80" s="73" t="s">
        <v>86</v>
      </c>
      <c r="E80" s="192" t="s">
        <v>25</v>
      </c>
      <c r="F80" s="44"/>
      <c r="G80" s="210"/>
    </row>
    <row r="81" spans="3:7" s="8" customFormat="1" ht="30" customHeight="1">
      <c r="C81" s="517"/>
      <c r="D81" s="73" t="s">
        <v>55</v>
      </c>
      <c r="E81" s="192" t="s">
        <v>25</v>
      </c>
      <c r="F81" s="44"/>
      <c r="G81" s="210"/>
    </row>
    <row r="82" spans="3:7" s="8" customFormat="1" ht="30" customHeight="1">
      <c r="C82" s="517"/>
      <c r="D82" s="73" t="s">
        <v>144</v>
      </c>
      <c r="E82" s="192" t="s">
        <v>25</v>
      </c>
      <c r="F82" s="44"/>
      <c r="G82" s="210"/>
    </row>
    <row r="83" spans="3:7" s="8" customFormat="1" ht="30" customHeight="1">
      <c r="C83" s="517"/>
      <c r="D83" s="73" t="s">
        <v>145</v>
      </c>
      <c r="E83" s="192" t="s">
        <v>25</v>
      </c>
      <c r="F83" s="44"/>
      <c r="G83" s="210"/>
    </row>
    <row r="84" spans="3:7" s="8" customFormat="1" ht="30" customHeight="1" thickBot="1">
      <c r="C84" s="517"/>
      <c r="D84" s="73" t="s">
        <v>87</v>
      </c>
      <c r="E84" s="192" t="s">
        <v>25</v>
      </c>
      <c r="F84" s="51"/>
      <c r="G84" s="210"/>
    </row>
    <row r="85" spans="3:7" s="8" customFormat="1" ht="30" customHeight="1">
      <c r="C85" s="516" t="s">
        <v>56</v>
      </c>
      <c r="D85" s="73" t="s">
        <v>88</v>
      </c>
      <c r="E85" s="192" t="s">
        <v>25</v>
      </c>
      <c r="F85" s="44"/>
      <c r="G85" s="210"/>
    </row>
    <row r="86" spans="3:7" s="8" customFormat="1" ht="30" customHeight="1">
      <c r="C86" s="517"/>
      <c r="D86" s="73" t="s">
        <v>57</v>
      </c>
      <c r="E86" s="192" t="s">
        <v>25</v>
      </c>
      <c r="F86" s="44"/>
      <c r="G86" s="210"/>
    </row>
    <row r="87" spans="3:7" s="8" customFormat="1" ht="30" customHeight="1">
      <c r="C87" s="517"/>
      <c r="D87" s="73" t="s">
        <v>89</v>
      </c>
      <c r="E87" s="192" t="s">
        <v>25</v>
      </c>
      <c r="F87" s="44"/>
      <c r="G87" s="210"/>
    </row>
    <row r="88" spans="3:7" s="8" customFormat="1" ht="30" customHeight="1" thickBot="1">
      <c r="C88" s="529"/>
      <c r="D88" s="73" t="s">
        <v>90</v>
      </c>
      <c r="E88" s="192" t="s">
        <v>25</v>
      </c>
      <c r="F88" s="44"/>
      <c r="G88" s="210"/>
    </row>
    <row r="89" spans="3:7" s="8" customFormat="1" ht="30" customHeight="1" thickBot="1">
      <c r="C89" s="222" t="s">
        <v>58</v>
      </c>
      <c r="D89" s="73" t="s">
        <v>91</v>
      </c>
      <c r="E89" s="192" t="s">
        <v>25</v>
      </c>
      <c r="F89" s="44"/>
      <c r="G89" s="210"/>
    </row>
    <row r="90" spans="3:7" s="8" customFormat="1" ht="30" customHeight="1">
      <c r="C90" s="516" t="s">
        <v>92</v>
      </c>
      <c r="D90" s="73" t="s">
        <v>59</v>
      </c>
      <c r="E90" s="192" t="s">
        <v>25</v>
      </c>
      <c r="F90" s="52"/>
      <c r="G90" s="210"/>
    </row>
    <row r="91" spans="3:7" s="8" customFormat="1" ht="30" customHeight="1" thickBot="1">
      <c r="C91" s="529"/>
      <c r="D91" s="73" t="s">
        <v>60</v>
      </c>
      <c r="E91" s="192" t="s">
        <v>25</v>
      </c>
      <c r="F91" s="52"/>
      <c r="G91" s="210"/>
    </row>
    <row r="92" spans="3:7" s="8" customFormat="1" ht="30" customHeight="1">
      <c r="C92" s="516" t="s">
        <v>61</v>
      </c>
      <c r="D92" s="73" t="s">
        <v>62</v>
      </c>
      <c r="E92" s="192" t="s">
        <v>25</v>
      </c>
      <c r="F92" s="52"/>
      <c r="G92" s="210"/>
    </row>
    <row r="93" spans="3:7" s="8" customFormat="1" ht="30" customHeight="1">
      <c r="C93" s="517"/>
      <c r="D93" s="73" t="s">
        <v>63</v>
      </c>
      <c r="E93" s="192" t="s">
        <v>25</v>
      </c>
      <c r="F93" s="52"/>
      <c r="G93" s="210"/>
    </row>
    <row r="94" spans="3:7" s="8" customFormat="1" ht="34" customHeight="1" thickBot="1">
      <c r="C94" s="529"/>
      <c r="D94" s="73" t="s">
        <v>64</v>
      </c>
      <c r="E94" s="192" t="s">
        <v>25</v>
      </c>
      <c r="F94" s="52"/>
      <c r="G94" s="210"/>
    </row>
    <row r="95" spans="3:7" s="8" customFormat="1" ht="30" customHeight="1" thickBot="1">
      <c r="C95" s="63" t="s">
        <v>93</v>
      </c>
      <c r="D95" s="73" t="s">
        <v>65</v>
      </c>
      <c r="E95" s="192" t="s">
        <v>25</v>
      </c>
      <c r="F95" s="152"/>
      <c r="G95" s="211"/>
    </row>
    <row r="96" spans="3:7" s="8" customFormat="1" ht="30" customHeight="1" thickBot="1">
      <c r="C96" s="64"/>
      <c r="D96" s="74" t="s">
        <v>94</v>
      </c>
      <c r="E96" s="195" t="s">
        <v>25</v>
      </c>
      <c r="F96" s="53"/>
      <c r="G96" s="212"/>
    </row>
    <row r="97" spans="4:7" ht="15.5">
      <c r="D97" s="530"/>
      <c r="E97" s="530"/>
      <c r="F97" s="7"/>
    </row>
    <row r="98" spans="4:7" ht="15.5">
      <c r="D98" s="218" t="s">
        <v>120</v>
      </c>
    </row>
    <row r="99" spans="4:7" ht="15.5">
      <c r="D99" s="218" t="s">
        <v>113</v>
      </c>
    </row>
    <row r="103" spans="4:7" ht="19">
      <c r="E103" s="531" t="s">
        <v>173</v>
      </c>
      <c r="F103" s="532"/>
      <c r="G103" s="533"/>
    </row>
    <row r="104" spans="4:7" ht="19">
      <c r="E104" s="351" t="s">
        <v>174</v>
      </c>
      <c r="F104" s="351" t="s">
        <v>175</v>
      </c>
      <c r="G104" s="351" t="s">
        <v>176</v>
      </c>
    </row>
    <row r="105" spans="4:7" ht="15.5">
      <c r="E105" s="352" t="s">
        <v>177</v>
      </c>
      <c r="F105" s="353">
        <v>44378</v>
      </c>
      <c r="G105" s="354" t="s">
        <v>178</v>
      </c>
    </row>
    <row r="106" spans="4:7" ht="15">
      <c r="E106" s="355"/>
      <c r="F106" s="355"/>
      <c r="G106" s="355"/>
    </row>
  </sheetData>
  <mergeCells count="15">
    <mergeCell ref="C85:C88"/>
    <mergeCell ref="C90:C91"/>
    <mergeCell ref="C92:C94"/>
    <mergeCell ref="D97:E97"/>
    <mergeCell ref="E103:G103"/>
    <mergeCell ref="C77:C84"/>
    <mergeCell ref="D2:G3"/>
    <mergeCell ref="D6:D11"/>
    <mergeCell ref="D25:G25"/>
    <mergeCell ref="D51:G51"/>
    <mergeCell ref="C52:C53"/>
    <mergeCell ref="C54:C64"/>
    <mergeCell ref="C65:C67"/>
    <mergeCell ref="C68:C71"/>
    <mergeCell ref="C72:C76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80B692B-522E-4726-AB51-0F28DAEA262D}">
  <dimension ref="B2:AG83"/>
  <sheetViews>
    <sheetView showGridLines="0" topLeftCell="A23" zoomScale="50" zoomScaleNormal="50" workbookViewId="0">
      <selection activeCell="S76" sqref="S76"/>
    </sheetView>
  </sheetViews>
  <sheetFormatPr baseColWidth="10" defaultRowHeight="14.5"/>
  <cols>
    <col min="1" max="1" width="4.90625" customWidth="1"/>
    <col min="2" max="2" width="7.81640625" customWidth="1"/>
    <col min="3" max="3" width="5.453125" customWidth="1"/>
    <col min="8" max="8" width="6.7265625" style="295" customWidth="1"/>
    <col min="13" max="13" width="6.7265625" customWidth="1"/>
    <col min="18" max="18" width="5.36328125" customWidth="1"/>
    <col min="23" max="23" width="5.36328125" customWidth="1"/>
    <col min="28" max="28" width="6" customWidth="1"/>
  </cols>
  <sheetData>
    <row r="2" spans="2:33" ht="17.5" customHeight="1">
      <c r="B2" s="637" t="s">
        <v>147</v>
      </c>
      <c r="C2" s="637"/>
      <c r="D2" s="637"/>
      <c r="E2" s="637"/>
      <c r="F2" s="637"/>
      <c r="G2" s="637"/>
      <c r="H2" s="637"/>
      <c r="I2" s="637"/>
      <c r="J2" s="637"/>
      <c r="K2" s="637"/>
      <c r="L2" s="637"/>
      <c r="M2" s="637"/>
      <c r="N2" s="637"/>
      <c r="O2" s="637"/>
      <c r="P2" s="637"/>
      <c r="Q2" s="637"/>
      <c r="R2" s="637"/>
      <c r="S2" s="637"/>
      <c r="T2" s="637"/>
      <c r="U2" s="637"/>
      <c r="V2" s="637"/>
      <c r="W2" s="637"/>
      <c r="X2" s="637"/>
      <c r="Y2" s="637"/>
      <c r="Z2" s="637"/>
      <c r="AA2" s="637"/>
      <c r="AB2" s="637"/>
      <c r="AC2" s="637"/>
      <c r="AD2" s="637"/>
      <c r="AE2" s="637"/>
      <c r="AF2" s="637"/>
      <c r="AG2" s="637"/>
    </row>
    <row r="3" spans="2:33" ht="17.5" customHeight="1">
      <c r="B3" s="637"/>
      <c r="C3" s="637"/>
      <c r="D3" s="637"/>
      <c r="E3" s="637"/>
      <c r="F3" s="637"/>
      <c r="G3" s="637"/>
      <c r="H3" s="637"/>
      <c r="I3" s="637"/>
      <c r="J3" s="637"/>
      <c r="K3" s="637"/>
      <c r="L3" s="637"/>
      <c r="M3" s="637"/>
      <c r="N3" s="637"/>
      <c r="O3" s="637"/>
      <c r="P3" s="637"/>
      <c r="Q3" s="637"/>
      <c r="R3" s="637"/>
      <c r="S3" s="637"/>
      <c r="T3" s="637"/>
      <c r="U3" s="637"/>
      <c r="V3" s="637"/>
      <c r="W3" s="637"/>
      <c r="X3" s="637"/>
      <c r="Y3" s="637"/>
      <c r="Z3" s="637"/>
      <c r="AA3" s="637"/>
      <c r="AB3" s="637"/>
      <c r="AC3" s="637"/>
      <c r="AD3" s="637"/>
      <c r="AE3" s="637"/>
      <c r="AF3" s="637"/>
      <c r="AG3" s="637"/>
    </row>
    <row r="5" spans="2:33" ht="15" thickBot="1"/>
    <row r="6" spans="2:33">
      <c r="D6" s="629"/>
      <c r="E6" s="630"/>
      <c r="F6" s="630"/>
      <c r="G6" s="631"/>
      <c r="H6" s="462"/>
      <c r="I6" s="629"/>
      <c r="J6" s="630"/>
      <c r="K6" s="630"/>
      <c r="L6" s="631"/>
      <c r="N6" s="629"/>
      <c r="O6" s="630"/>
      <c r="P6" s="630"/>
      <c r="Q6" s="631"/>
      <c r="S6" s="629"/>
      <c r="T6" s="630"/>
      <c r="U6" s="630"/>
      <c r="V6" s="631"/>
      <c r="X6" s="629"/>
      <c r="Y6" s="630"/>
      <c r="Z6" s="630"/>
      <c r="AA6" s="631"/>
      <c r="AC6" s="629"/>
      <c r="AD6" s="630"/>
      <c r="AE6" s="630"/>
      <c r="AF6" s="631"/>
    </row>
    <row r="7" spans="2:33" ht="26.5" customHeight="1">
      <c r="D7" s="632"/>
      <c r="E7" s="633"/>
      <c r="F7" s="633"/>
      <c r="G7" s="634"/>
      <c r="H7" s="462"/>
      <c r="I7" s="632"/>
      <c r="J7" s="633"/>
      <c r="K7" s="633"/>
      <c r="L7" s="634"/>
      <c r="N7" s="632"/>
      <c r="O7" s="633"/>
      <c r="P7" s="633"/>
      <c r="Q7" s="634"/>
      <c r="S7" s="632"/>
      <c r="T7" s="633"/>
      <c r="U7" s="633"/>
      <c r="V7" s="634"/>
      <c r="X7" s="632"/>
      <c r="Y7" s="633"/>
      <c r="Z7" s="633"/>
      <c r="AA7" s="634"/>
      <c r="AC7" s="632"/>
      <c r="AD7" s="633"/>
      <c r="AE7" s="633"/>
      <c r="AF7" s="634"/>
    </row>
    <row r="8" spans="2:33" ht="26.5" customHeight="1">
      <c r="D8" s="632"/>
      <c r="E8" s="633"/>
      <c r="F8" s="633"/>
      <c r="G8" s="634"/>
      <c r="H8" s="462"/>
      <c r="I8" s="632"/>
      <c r="J8" s="633"/>
      <c r="K8" s="633"/>
      <c r="L8" s="634"/>
      <c r="N8" s="632"/>
      <c r="O8" s="633"/>
      <c r="P8" s="633"/>
      <c r="Q8" s="634"/>
      <c r="S8" s="632"/>
      <c r="T8" s="633"/>
      <c r="U8" s="633"/>
      <c r="V8" s="634"/>
      <c r="X8" s="632"/>
      <c r="Y8" s="633"/>
      <c r="Z8" s="633"/>
      <c r="AA8" s="634"/>
      <c r="AC8" s="632"/>
      <c r="AD8" s="633"/>
      <c r="AE8" s="633"/>
      <c r="AF8" s="634"/>
    </row>
    <row r="9" spans="2:33" ht="15" thickBot="1">
      <c r="D9" s="635"/>
      <c r="E9" s="592"/>
      <c r="F9" s="592"/>
      <c r="G9" s="636"/>
      <c r="H9" s="462"/>
      <c r="I9" s="635"/>
      <c r="J9" s="592"/>
      <c r="K9" s="592"/>
      <c r="L9" s="636"/>
      <c r="N9" s="635"/>
      <c r="O9" s="592"/>
      <c r="P9" s="592"/>
      <c r="Q9" s="636"/>
      <c r="S9" s="635"/>
      <c r="T9" s="592"/>
      <c r="U9" s="592"/>
      <c r="V9" s="636"/>
      <c r="X9" s="635"/>
      <c r="Y9" s="592"/>
      <c r="Z9" s="592"/>
      <c r="AA9" s="636"/>
      <c r="AC9" s="635"/>
      <c r="AD9" s="592"/>
      <c r="AE9" s="592"/>
      <c r="AF9" s="636"/>
    </row>
    <row r="53" spans="24:28">
      <c r="X53" s="638"/>
      <c r="Y53" s="638"/>
      <c r="Z53" s="638"/>
    </row>
    <row r="63" spans="24:28">
      <c r="Z63" s="639"/>
      <c r="AA63" s="639"/>
      <c r="AB63" s="639"/>
    </row>
    <row r="64" spans="24:28">
      <c r="Z64" s="639"/>
      <c r="AA64" s="639"/>
      <c r="AB64" s="639"/>
    </row>
    <row r="65" spans="4:30">
      <c r="Z65" s="639"/>
      <c r="AA65" s="639"/>
      <c r="AB65" s="639"/>
    </row>
    <row r="66" spans="4:30">
      <c r="Z66" s="639"/>
      <c r="AA66" s="639"/>
      <c r="AB66" s="639"/>
    </row>
    <row r="67" spans="4:30">
      <c r="Z67" s="639"/>
      <c r="AA67" s="639"/>
      <c r="AB67" s="639"/>
    </row>
    <row r="68" spans="4:30">
      <c r="Z68" s="639"/>
      <c r="AA68" s="639"/>
      <c r="AB68" s="639"/>
    </row>
    <row r="75" spans="4:30" s="463" customFormat="1">
      <c r="D75" s="468" t="s">
        <v>241</v>
      </c>
      <c r="E75" s="468"/>
      <c r="H75" s="465"/>
      <c r="I75" s="701" t="s">
        <v>318</v>
      </c>
      <c r="J75" s="701"/>
      <c r="N75" s="468" t="s">
        <v>241</v>
      </c>
      <c r="O75" s="468"/>
      <c r="S75" s="701" t="s">
        <v>318</v>
      </c>
      <c r="T75" s="701"/>
      <c r="X75" s="468" t="s">
        <v>241</v>
      </c>
      <c r="Y75" s="468"/>
      <c r="AC75" s="468" t="s">
        <v>241</v>
      </c>
      <c r="AD75" s="468"/>
    </row>
    <row r="76" spans="4:30" s="191" customFormat="1">
      <c r="D76" s="191" t="s">
        <v>232</v>
      </c>
      <c r="H76" s="464"/>
      <c r="I76" s="191" t="s">
        <v>232</v>
      </c>
      <c r="N76" s="191" t="s">
        <v>232</v>
      </c>
      <c r="S76" s="191" t="s">
        <v>230</v>
      </c>
      <c r="X76" s="191" t="s">
        <v>232</v>
      </c>
      <c r="AC76" s="191" t="s">
        <v>237</v>
      </c>
    </row>
    <row r="77" spans="4:30" s="191" customFormat="1">
      <c r="D77" s="191" t="s">
        <v>224</v>
      </c>
      <c r="H77" s="464"/>
      <c r="I77" s="191" t="s">
        <v>224</v>
      </c>
      <c r="N77" s="191" t="s">
        <v>224</v>
      </c>
      <c r="S77" s="191" t="s">
        <v>224</v>
      </c>
      <c r="X77" s="191" t="s">
        <v>224</v>
      </c>
      <c r="AC77" s="191" t="s">
        <v>238</v>
      </c>
    </row>
    <row r="78" spans="4:30" s="191" customFormat="1">
      <c r="D78" s="191" t="s">
        <v>225</v>
      </c>
      <c r="H78" s="464"/>
      <c r="I78" s="191" t="s">
        <v>225</v>
      </c>
      <c r="N78" s="191" t="s">
        <v>225</v>
      </c>
      <c r="S78" s="191" t="s">
        <v>225</v>
      </c>
      <c r="X78" s="191" t="s">
        <v>233</v>
      </c>
      <c r="AC78" s="191" t="s">
        <v>239</v>
      </c>
    </row>
    <row r="79" spans="4:30" s="191" customFormat="1">
      <c r="D79" s="191" t="s">
        <v>234</v>
      </c>
      <c r="H79" s="464"/>
      <c r="I79" s="191" t="s">
        <v>234</v>
      </c>
      <c r="N79" s="191" t="s">
        <v>226</v>
      </c>
      <c r="S79" s="191" t="s">
        <v>226</v>
      </c>
      <c r="X79" s="191" t="s">
        <v>234</v>
      </c>
      <c r="AC79" s="191" t="s">
        <v>234</v>
      </c>
    </row>
    <row r="80" spans="4:30" s="191" customFormat="1">
      <c r="D80" s="191" t="s">
        <v>240</v>
      </c>
      <c r="H80" s="464"/>
      <c r="I80" s="191" t="s">
        <v>240</v>
      </c>
      <c r="N80" s="191" t="s">
        <v>242</v>
      </c>
      <c r="S80" s="191" t="s">
        <v>227</v>
      </c>
      <c r="X80" s="191" t="s">
        <v>235</v>
      </c>
      <c r="AC80" s="191" t="s">
        <v>240</v>
      </c>
    </row>
    <row r="81" spans="4:30" s="191" customFormat="1">
      <c r="D81" s="191" t="s">
        <v>228</v>
      </c>
      <c r="H81" s="464"/>
      <c r="I81" s="191" t="s">
        <v>244</v>
      </c>
      <c r="N81" s="191" t="s">
        <v>228</v>
      </c>
      <c r="S81" s="191" t="s">
        <v>228</v>
      </c>
      <c r="X81" s="191" t="s">
        <v>228</v>
      </c>
      <c r="AC81" s="191" t="s">
        <v>228</v>
      </c>
    </row>
    <row r="82" spans="4:30" s="466" customFormat="1">
      <c r="D82" s="191" t="s">
        <v>243</v>
      </c>
      <c r="H82" s="467"/>
      <c r="I82" s="191" t="s">
        <v>243</v>
      </c>
      <c r="N82" s="191" t="s">
        <v>243</v>
      </c>
      <c r="O82" s="191"/>
      <c r="S82" s="191" t="s">
        <v>229</v>
      </c>
      <c r="T82" s="191"/>
      <c r="U82" s="191"/>
      <c r="X82" s="191" t="s">
        <v>229</v>
      </c>
      <c r="Y82" s="191"/>
      <c r="Z82" s="191"/>
      <c r="AC82" s="191" t="s">
        <v>229</v>
      </c>
      <c r="AD82" s="191"/>
    </row>
    <row r="83" spans="4:30" s="466" customFormat="1">
      <c r="D83" s="191" t="s">
        <v>245</v>
      </c>
      <c r="H83" s="467"/>
      <c r="I83" s="191" t="s">
        <v>245</v>
      </c>
      <c r="N83" s="191" t="s">
        <v>236</v>
      </c>
      <c r="S83" s="191" t="s">
        <v>231</v>
      </c>
      <c r="X83" s="191" t="s">
        <v>236</v>
      </c>
      <c r="AC83" s="191" t="s">
        <v>236</v>
      </c>
    </row>
  </sheetData>
  <mergeCells count="9">
    <mergeCell ref="AC6:AF9"/>
    <mergeCell ref="B2:AG3"/>
    <mergeCell ref="I6:L9"/>
    <mergeCell ref="X53:Z53"/>
    <mergeCell ref="Z63:AB68"/>
    <mergeCell ref="S6:V9"/>
    <mergeCell ref="N6:Q9"/>
    <mergeCell ref="D6:G9"/>
    <mergeCell ref="X6:AA9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3E3B57-CC6D-4E54-9A4D-79BE42C6959B}">
  <sheetPr>
    <tabColor rgb="FF92D050"/>
  </sheetPr>
  <dimension ref="C1:N106"/>
  <sheetViews>
    <sheetView showGridLines="0" zoomScale="52" zoomScaleNormal="52" zoomScaleSheetLayoutView="47" workbookViewId="0">
      <pane ySplit="12" topLeftCell="A61" activePane="bottomLeft" state="frozen"/>
      <selection pane="bottomLeft" activeCell="K49" sqref="K49"/>
    </sheetView>
  </sheetViews>
  <sheetFormatPr baseColWidth="10" defaultColWidth="11.453125" defaultRowHeight="14.5"/>
  <cols>
    <col min="1" max="2" width="6" style="1" customWidth="1"/>
    <col min="3" max="3" width="11.453125" style="58"/>
    <col min="4" max="4" width="67.81640625" style="1" customWidth="1"/>
    <col min="5" max="6" width="22.36328125" style="1" customWidth="1"/>
    <col min="7" max="7" width="13.26953125" style="1" customWidth="1"/>
    <col min="8" max="11" width="40.453125" style="1" customWidth="1"/>
    <col min="12" max="12" width="19.54296875" style="1" customWidth="1"/>
    <col min="13" max="16384" width="11.453125" style="1"/>
  </cols>
  <sheetData>
    <row r="1" spans="3:14" ht="15" thickBot="1"/>
    <row r="2" spans="3:14" ht="42.5" customHeight="1">
      <c r="D2" s="518" t="s">
        <v>148</v>
      </c>
      <c r="E2" s="519"/>
      <c r="F2" s="519"/>
      <c r="G2" s="519"/>
      <c r="H2" s="519"/>
      <c r="I2" s="519"/>
      <c r="J2" s="519"/>
      <c r="K2" s="519"/>
      <c r="L2" s="233" t="s">
        <v>165</v>
      </c>
      <c r="M2" s="226"/>
      <c r="N2" s="226"/>
    </row>
    <row r="3" spans="3:14" ht="42.5" customHeight="1" thickBot="1">
      <c r="D3" s="520"/>
      <c r="E3" s="521"/>
      <c r="F3" s="521"/>
      <c r="G3" s="521"/>
      <c r="H3" s="521"/>
      <c r="I3" s="521"/>
      <c r="J3" s="521"/>
      <c r="K3" s="521"/>
      <c r="L3" s="225"/>
      <c r="M3" s="226"/>
      <c r="N3" s="226"/>
    </row>
    <row r="4" spans="3:14" ht="30.5" customHeight="1"/>
    <row r="5" spans="3:14" s="2" customFormat="1" ht="41.5" customHeight="1" thickBot="1">
      <c r="C5" s="59"/>
    </row>
    <row r="6" spans="3:14" s="2" customFormat="1" ht="21" customHeight="1">
      <c r="C6" s="59"/>
      <c r="D6" s="522"/>
      <c r="E6" s="227"/>
      <c r="F6" s="227"/>
      <c r="G6" s="227"/>
      <c r="H6" s="228"/>
      <c r="I6" s="228"/>
      <c r="J6" s="228"/>
      <c r="K6" s="169"/>
    </row>
    <row r="7" spans="3:14" s="2" customFormat="1" ht="21" customHeight="1">
      <c r="C7" s="59"/>
      <c r="D7" s="523"/>
      <c r="E7" s="5"/>
      <c r="F7" s="5"/>
      <c r="G7" s="5"/>
      <c r="H7" s="3"/>
      <c r="I7" s="3"/>
      <c r="J7" s="3"/>
      <c r="K7" s="150"/>
    </row>
    <row r="8" spans="3:14" s="2" customFormat="1" ht="21" customHeight="1">
      <c r="C8" s="59"/>
      <c r="D8" s="523"/>
      <c r="E8" s="5"/>
      <c r="F8" s="5"/>
      <c r="G8" s="5"/>
      <c r="H8" s="3"/>
      <c r="I8" s="3"/>
      <c r="J8" s="3"/>
      <c r="K8" s="150"/>
    </row>
    <row r="9" spans="3:14" s="2" customFormat="1" ht="21" customHeight="1">
      <c r="C9" s="59"/>
      <c r="D9" s="523"/>
      <c r="E9" s="5"/>
      <c r="F9" s="5"/>
      <c r="G9" s="5"/>
      <c r="H9" s="4"/>
      <c r="I9" s="4"/>
      <c r="J9" s="4"/>
      <c r="K9" s="150"/>
    </row>
    <row r="10" spans="3:14" s="2" customFormat="1" ht="21" customHeight="1">
      <c r="C10" s="59"/>
      <c r="D10" s="523"/>
      <c r="E10" s="5"/>
      <c r="F10" s="5"/>
      <c r="G10" s="5"/>
      <c r="H10" s="3"/>
      <c r="I10" s="3"/>
      <c r="J10" s="3"/>
      <c r="K10" s="150"/>
    </row>
    <row r="11" spans="3:14" s="2" customFormat="1" ht="21.5" customHeight="1" thickBot="1">
      <c r="C11" s="59"/>
      <c r="D11" s="524"/>
      <c r="E11" s="229"/>
      <c r="F11" s="229"/>
      <c r="G11" s="229"/>
      <c r="H11" s="230"/>
      <c r="I11" s="230"/>
      <c r="J11" s="230"/>
      <c r="K11" s="151"/>
    </row>
    <row r="12" spans="3:14" s="2" customFormat="1" ht="39" customHeight="1" thickBot="1">
      <c r="C12" s="59"/>
      <c r="D12" s="232" t="s">
        <v>160</v>
      </c>
      <c r="E12" s="652" t="s">
        <v>167</v>
      </c>
      <c r="F12" s="653" t="s">
        <v>168</v>
      </c>
      <c r="G12" s="6" t="s">
        <v>20</v>
      </c>
      <c r="H12" s="515" t="s">
        <v>167</v>
      </c>
      <c r="I12" s="231" t="s">
        <v>168</v>
      </c>
      <c r="J12" s="231" t="s">
        <v>159</v>
      </c>
      <c r="K12" s="231" t="s">
        <v>161</v>
      </c>
    </row>
    <row r="13" spans="3:14" ht="30" customHeight="1">
      <c r="C13" s="60"/>
      <c r="D13" s="70" t="s">
        <v>117</v>
      </c>
      <c r="E13" s="655"/>
      <c r="F13" s="655"/>
      <c r="G13" s="141" t="s">
        <v>21</v>
      </c>
      <c r="H13" s="45"/>
      <c r="I13" s="45"/>
      <c r="J13" s="45"/>
      <c r="K13" s="45"/>
    </row>
    <row r="14" spans="3:14" ht="30" customHeight="1">
      <c r="C14" s="60"/>
      <c r="D14" s="71" t="s">
        <v>150</v>
      </c>
      <c r="E14" s="655"/>
      <c r="F14" s="655"/>
      <c r="G14" s="66" t="s">
        <v>21</v>
      </c>
      <c r="H14" s="138"/>
      <c r="I14" s="138"/>
      <c r="J14" s="138"/>
      <c r="K14" s="138"/>
    </row>
    <row r="15" spans="3:14" ht="30" customHeight="1">
      <c r="C15" s="61"/>
      <c r="D15" s="310" t="s">
        <v>151</v>
      </c>
      <c r="E15" s="656"/>
      <c r="F15" s="656"/>
      <c r="G15" s="142" t="s">
        <v>22</v>
      </c>
      <c r="H15" s="46"/>
      <c r="I15" s="46"/>
      <c r="J15" s="46"/>
      <c r="K15" s="46"/>
    </row>
    <row r="16" spans="3:14" ht="30" customHeight="1">
      <c r="C16" s="61"/>
      <c r="D16" s="54" t="s">
        <v>153</v>
      </c>
      <c r="E16" s="657"/>
      <c r="F16" s="657"/>
      <c r="G16" s="143" t="s">
        <v>22</v>
      </c>
      <c r="H16" s="46"/>
      <c r="I16" s="46"/>
      <c r="J16" s="46"/>
      <c r="K16" s="46"/>
    </row>
    <row r="17" spans="3:11" ht="30" customHeight="1">
      <c r="C17" s="61"/>
      <c r="D17" s="55" t="s">
        <v>152</v>
      </c>
      <c r="E17" s="658"/>
      <c r="F17" s="658"/>
      <c r="G17" s="142" t="s">
        <v>22</v>
      </c>
      <c r="H17" s="48"/>
      <c r="I17" s="48"/>
      <c r="J17" s="48"/>
      <c r="K17" s="48"/>
    </row>
    <row r="18" spans="3:11" ht="30" customHeight="1">
      <c r="C18" s="61"/>
      <c r="D18" s="56" t="s">
        <v>154</v>
      </c>
      <c r="E18" s="659"/>
      <c r="F18" s="659"/>
      <c r="G18" s="144" t="s">
        <v>22</v>
      </c>
      <c r="H18" s="158"/>
      <c r="I18" s="158"/>
      <c r="J18" s="158"/>
      <c r="K18" s="158"/>
    </row>
    <row r="19" spans="3:11" ht="30" customHeight="1">
      <c r="C19" s="61"/>
      <c r="D19" s="54" t="s">
        <v>155</v>
      </c>
      <c r="E19" s="657"/>
      <c r="F19" s="657"/>
      <c r="G19" s="145" t="s">
        <v>23</v>
      </c>
      <c r="H19" s="48"/>
      <c r="I19" s="48"/>
      <c r="J19" s="48"/>
      <c r="K19" s="48"/>
    </row>
    <row r="20" spans="3:11" ht="30" customHeight="1">
      <c r="C20" s="61"/>
      <c r="D20" s="54" t="s">
        <v>156</v>
      </c>
      <c r="E20" s="657"/>
      <c r="F20" s="657"/>
      <c r="G20" s="143" t="s">
        <v>24</v>
      </c>
      <c r="H20" s="49"/>
      <c r="I20" s="49"/>
      <c r="J20" s="49"/>
      <c r="K20" s="49"/>
    </row>
    <row r="21" spans="3:11" ht="30" customHeight="1">
      <c r="C21" s="61"/>
      <c r="D21" s="54" t="s">
        <v>118</v>
      </c>
      <c r="E21" s="657"/>
      <c r="F21" s="657"/>
      <c r="G21" s="143" t="s">
        <v>119</v>
      </c>
      <c r="H21" s="65"/>
      <c r="I21" s="65"/>
      <c r="J21" s="65"/>
      <c r="K21" s="65"/>
    </row>
    <row r="22" spans="3:11" ht="30" customHeight="1">
      <c r="C22" s="61"/>
      <c r="D22" s="54" t="s">
        <v>157</v>
      </c>
      <c r="E22" s="657"/>
      <c r="F22" s="657"/>
      <c r="G22" s="143" t="s">
        <v>25</v>
      </c>
      <c r="H22" s="50"/>
      <c r="I22" s="50"/>
      <c r="J22" s="50"/>
      <c r="K22" s="50"/>
    </row>
    <row r="23" spans="3:11" ht="30" customHeight="1">
      <c r="C23" s="61"/>
      <c r="D23" s="54" t="s">
        <v>158</v>
      </c>
      <c r="E23" s="657"/>
      <c r="F23" s="657"/>
      <c r="G23" s="143" t="s">
        <v>25</v>
      </c>
      <c r="H23" s="50"/>
      <c r="I23" s="50"/>
      <c r="J23" s="50"/>
      <c r="K23" s="50"/>
    </row>
    <row r="24" spans="3:11" ht="30" customHeight="1" thickBot="1">
      <c r="C24" s="61"/>
      <c r="D24" s="139" t="s">
        <v>149</v>
      </c>
      <c r="E24" s="660"/>
      <c r="F24" s="660"/>
      <c r="G24" s="146" t="s">
        <v>21</v>
      </c>
      <c r="H24" s="67" t="s">
        <v>290</v>
      </c>
      <c r="I24" s="67" t="s">
        <v>290</v>
      </c>
      <c r="J24" s="67" t="s">
        <v>301</v>
      </c>
      <c r="K24" s="67" t="s">
        <v>288</v>
      </c>
    </row>
    <row r="25" spans="3:11" ht="30" customHeight="1">
      <c r="C25" s="196"/>
      <c r="D25" s="525" t="s">
        <v>26</v>
      </c>
      <c r="E25" s="654"/>
      <c r="F25" s="654"/>
      <c r="G25" s="526"/>
      <c r="H25" s="526"/>
      <c r="I25" s="526"/>
      <c r="J25" s="526"/>
      <c r="K25" s="526"/>
    </row>
    <row r="26" spans="3:11" ht="30" customHeight="1">
      <c r="C26" s="61"/>
      <c r="D26" s="310" t="s">
        <v>27</v>
      </c>
      <c r="E26" s="641"/>
      <c r="F26" s="641"/>
      <c r="G26" s="661" t="s">
        <v>21</v>
      </c>
      <c r="H26" s="44" t="s">
        <v>96</v>
      </c>
      <c r="I26" s="44" t="s">
        <v>96</v>
      </c>
      <c r="J26" s="44" t="s">
        <v>96</v>
      </c>
      <c r="K26" s="667" t="s">
        <v>96</v>
      </c>
    </row>
    <row r="27" spans="3:11" ht="30" customHeight="1">
      <c r="C27" s="61"/>
      <c r="D27" s="310" t="s">
        <v>28</v>
      </c>
      <c r="E27" s="641"/>
      <c r="F27" s="641"/>
      <c r="G27" s="661" t="s">
        <v>21</v>
      </c>
      <c r="H27" s="44" t="s">
        <v>279</v>
      </c>
      <c r="I27" s="44" t="s">
        <v>133</v>
      </c>
      <c r="J27" s="44" t="s">
        <v>279</v>
      </c>
      <c r="K27" s="667" t="s">
        <v>279</v>
      </c>
    </row>
    <row r="28" spans="3:11" ht="30" customHeight="1">
      <c r="C28" s="61"/>
      <c r="D28" s="310" t="s">
        <v>29</v>
      </c>
      <c r="E28" s="641"/>
      <c r="F28" s="641"/>
      <c r="G28" s="661" t="s">
        <v>21</v>
      </c>
      <c r="H28" s="44" t="s">
        <v>98</v>
      </c>
      <c r="I28" s="44" t="s">
        <v>98</v>
      </c>
      <c r="J28" s="44" t="s">
        <v>98</v>
      </c>
      <c r="K28" s="673" t="s">
        <v>308</v>
      </c>
    </row>
    <row r="29" spans="3:11" ht="30" customHeight="1">
      <c r="C29" s="61"/>
      <c r="D29" s="206" t="s">
        <v>115</v>
      </c>
      <c r="E29" s="642"/>
      <c r="F29" s="642"/>
      <c r="G29" s="661" t="s">
        <v>21</v>
      </c>
      <c r="H29" s="44" t="s">
        <v>95</v>
      </c>
      <c r="I29" s="44" t="s">
        <v>95</v>
      </c>
      <c r="J29" s="44" t="s">
        <v>95</v>
      </c>
      <c r="K29" s="667" t="s">
        <v>95</v>
      </c>
    </row>
    <row r="30" spans="3:11" ht="30" customHeight="1">
      <c r="C30" s="61"/>
      <c r="D30" s="310" t="s">
        <v>291</v>
      </c>
      <c r="E30" s="641"/>
      <c r="F30" s="641"/>
      <c r="G30" s="661" t="s">
        <v>21</v>
      </c>
      <c r="H30" s="44" t="s">
        <v>96</v>
      </c>
      <c r="I30" s="44" t="s">
        <v>96</v>
      </c>
      <c r="J30" s="44" t="s">
        <v>96</v>
      </c>
      <c r="K30" s="667" t="s">
        <v>309</v>
      </c>
    </row>
    <row r="31" spans="3:11" ht="30" customHeight="1">
      <c r="C31" s="61"/>
      <c r="D31" s="310" t="s">
        <v>30</v>
      </c>
      <c r="E31" s="641"/>
      <c r="F31" s="641"/>
      <c r="G31" s="662" t="s">
        <v>21</v>
      </c>
      <c r="H31" s="44" t="s">
        <v>95</v>
      </c>
      <c r="I31" s="44" t="s">
        <v>142</v>
      </c>
      <c r="J31" s="44" t="s">
        <v>95</v>
      </c>
      <c r="K31" s="667" t="s">
        <v>310</v>
      </c>
    </row>
    <row r="32" spans="3:11" ht="30" customHeight="1">
      <c r="C32" s="61"/>
      <c r="D32" s="310" t="s">
        <v>31</v>
      </c>
      <c r="E32" s="641"/>
      <c r="F32" s="641"/>
      <c r="G32" s="144" t="s">
        <v>21</v>
      </c>
      <c r="H32" s="44" t="s">
        <v>97</v>
      </c>
      <c r="I32" s="44" t="s">
        <v>97</v>
      </c>
      <c r="J32" s="44" t="s">
        <v>97</v>
      </c>
      <c r="K32" s="668" t="s">
        <v>311</v>
      </c>
    </row>
    <row r="33" spans="3:11" ht="30" customHeight="1">
      <c r="C33" s="61"/>
      <c r="D33" s="310" t="s">
        <v>32</v>
      </c>
      <c r="E33" s="641"/>
      <c r="F33" s="641"/>
      <c r="G33" s="143" t="s">
        <v>21</v>
      </c>
      <c r="H33" s="44" t="s">
        <v>95</v>
      </c>
      <c r="I33" s="44" t="s">
        <v>96</v>
      </c>
      <c r="J33" s="44" t="s">
        <v>95</v>
      </c>
      <c r="K33" s="668" t="s">
        <v>95</v>
      </c>
    </row>
    <row r="34" spans="3:11" ht="30" customHeight="1">
      <c r="C34" s="61"/>
      <c r="D34" s="310" t="s">
        <v>33</v>
      </c>
      <c r="E34" s="641"/>
      <c r="F34" s="641"/>
      <c r="G34" s="143" t="s">
        <v>21</v>
      </c>
      <c r="H34" s="44" t="s">
        <v>116</v>
      </c>
      <c r="I34" s="44" t="s">
        <v>297</v>
      </c>
      <c r="J34" s="44" t="s">
        <v>302</v>
      </c>
      <c r="K34" s="668" t="s">
        <v>116</v>
      </c>
    </row>
    <row r="35" spans="3:11" ht="30" customHeight="1">
      <c r="C35" s="61"/>
      <c r="D35" s="310" t="s">
        <v>265</v>
      </c>
      <c r="E35" s="641"/>
      <c r="F35" s="641"/>
      <c r="G35" s="143"/>
      <c r="H35" s="44" t="s">
        <v>116</v>
      </c>
      <c r="I35" s="44" t="s">
        <v>298</v>
      </c>
      <c r="J35" s="44" t="s">
        <v>303</v>
      </c>
      <c r="K35" s="668" t="s">
        <v>116</v>
      </c>
    </row>
    <row r="36" spans="3:11" ht="30" customHeight="1">
      <c r="C36" s="61"/>
      <c r="D36" s="310" t="s">
        <v>66</v>
      </c>
      <c r="E36" s="641"/>
      <c r="F36" s="641"/>
      <c r="G36" s="661" t="s">
        <v>21</v>
      </c>
      <c r="H36" s="44" t="s">
        <v>292</v>
      </c>
      <c r="I36" s="44" t="s">
        <v>292</v>
      </c>
      <c r="J36" s="44" t="s">
        <v>278</v>
      </c>
      <c r="K36" s="668" t="s">
        <v>292</v>
      </c>
    </row>
    <row r="37" spans="3:11" ht="30" customHeight="1">
      <c r="C37" s="61"/>
      <c r="D37" s="500" t="s">
        <v>266</v>
      </c>
      <c r="E37" s="643"/>
      <c r="F37" s="643"/>
      <c r="G37" s="663" t="s">
        <v>21</v>
      </c>
      <c r="H37" s="44" t="s">
        <v>275</v>
      </c>
      <c r="I37" s="44" t="s">
        <v>275</v>
      </c>
      <c r="J37" s="44" t="s">
        <v>304</v>
      </c>
      <c r="K37" s="668" t="s">
        <v>97</v>
      </c>
    </row>
    <row r="38" spans="3:11" ht="30" customHeight="1">
      <c r="C38" s="61"/>
      <c r="D38" s="500" t="s">
        <v>267</v>
      </c>
      <c r="E38" s="643"/>
      <c r="F38" s="643"/>
      <c r="G38" s="663" t="s">
        <v>21</v>
      </c>
      <c r="H38" s="44" t="s">
        <v>132</v>
      </c>
      <c r="I38" s="44" t="s">
        <v>132</v>
      </c>
      <c r="J38" s="44" t="s">
        <v>305</v>
      </c>
      <c r="K38" s="668" t="s">
        <v>132</v>
      </c>
    </row>
    <row r="39" spans="3:11" ht="30" customHeight="1">
      <c r="C39" s="61"/>
      <c r="D39" s="310" t="s">
        <v>34</v>
      </c>
      <c r="E39" s="641"/>
      <c r="F39" s="641"/>
      <c r="G39" s="144" t="s">
        <v>21</v>
      </c>
      <c r="H39" s="44" t="s">
        <v>133</v>
      </c>
      <c r="I39" s="44" t="s">
        <v>133</v>
      </c>
      <c r="J39" s="44" t="s">
        <v>133</v>
      </c>
      <c r="K39" s="668" t="s">
        <v>133</v>
      </c>
    </row>
    <row r="40" spans="3:11" ht="30" customHeight="1">
      <c r="C40" s="61"/>
      <c r="D40" s="310" t="s">
        <v>67</v>
      </c>
      <c r="E40" s="641"/>
      <c r="F40" s="641"/>
      <c r="G40" s="144" t="s">
        <v>21</v>
      </c>
      <c r="H40" s="44" t="s">
        <v>293</v>
      </c>
      <c r="I40" s="44" t="s">
        <v>268</v>
      </c>
      <c r="J40" s="44" t="s">
        <v>116</v>
      </c>
      <c r="K40" s="668" t="s">
        <v>116</v>
      </c>
    </row>
    <row r="41" spans="3:11" ht="30" customHeight="1">
      <c r="C41" s="61"/>
      <c r="D41" s="310" t="s">
        <v>68</v>
      </c>
      <c r="E41" s="641"/>
      <c r="F41" s="641"/>
      <c r="G41" s="143" t="s">
        <v>21</v>
      </c>
      <c r="H41" s="44" t="s">
        <v>269</v>
      </c>
      <c r="I41" s="44" t="s">
        <v>269</v>
      </c>
      <c r="J41" s="44" t="s">
        <v>269</v>
      </c>
      <c r="K41" s="668" t="s">
        <v>312</v>
      </c>
    </row>
    <row r="42" spans="3:11" ht="30" customHeight="1">
      <c r="C42" s="61"/>
      <c r="D42" s="310" t="s">
        <v>35</v>
      </c>
      <c r="E42" s="641"/>
      <c r="F42" s="641"/>
      <c r="G42" s="143" t="s">
        <v>21</v>
      </c>
      <c r="H42" s="44" t="s">
        <v>96</v>
      </c>
      <c r="I42" s="44" t="s">
        <v>96</v>
      </c>
      <c r="J42" s="44" t="s">
        <v>96</v>
      </c>
      <c r="K42" s="668" t="s">
        <v>96</v>
      </c>
    </row>
    <row r="43" spans="3:11" ht="30" customHeight="1">
      <c r="C43" s="61"/>
      <c r="D43" s="310" t="s">
        <v>36</v>
      </c>
      <c r="E43" s="641"/>
      <c r="F43" s="641"/>
      <c r="G43" s="661" t="s">
        <v>136</v>
      </c>
      <c r="H43" s="671" t="s">
        <v>294</v>
      </c>
      <c r="I43" s="671" t="s">
        <v>294</v>
      </c>
      <c r="J43" s="671" t="s">
        <v>294</v>
      </c>
      <c r="K43" s="674" t="s">
        <v>294</v>
      </c>
    </row>
    <row r="44" spans="3:11" ht="30" customHeight="1">
      <c r="C44" s="61"/>
      <c r="D44" s="310" t="s">
        <v>37</v>
      </c>
      <c r="E44" s="641"/>
      <c r="F44" s="641"/>
      <c r="G44" s="661" t="s">
        <v>21</v>
      </c>
      <c r="H44" s="44">
        <v>30</v>
      </c>
      <c r="I44" s="44">
        <v>40</v>
      </c>
      <c r="J44" s="44">
        <v>36</v>
      </c>
      <c r="K44" s="668">
        <v>40</v>
      </c>
    </row>
    <row r="45" spans="3:11" ht="30" customHeight="1">
      <c r="C45" s="61"/>
      <c r="D45" s="310" t="s">
        <v>137</v>
      </c>
      <c r="E45" s="641"/>
      <c r="F45" s="641"/>
      <c r="G45" s="661" t="s">
        <v>101</v>
      </c>
      <c r="H45" s="672"/>
      <c r="I45" s="672"/>
      <c r="J45" s="672" t="s">
        <v>112</v>
      </c>
      <c r="K45" s="668" t="s">
        <v>112</v>
      </c>
    </row>
    <row r="46" spans="3:11" ht="30" customHeight="1">
      <c r="C46" s="61"/>
      <c r="D46" s="310" t="s">
        <v>134</v>
      </c>
      <c r="E46" s="641"/>
      <c r="F46" s="641"/>
      <c r="G46" s="661"/>
      <c r="H46" s="44" t="s">
        <v>135</v>
      </c>
      <c r="I46" s="44" t="s">
        <v>135</v>
      </c>
      <c r="J46" s="44" t="s">
        <v>135</v>
      </c>
      <c r="K46" s="668" t="s">
        <v>135</v>
      </c>
    </row>
    <row r="47" spans="3:11" ht="43.5" customHeight="1">
      <c r="C47" s="61"/>
      <c r="D47" s="206" t="s">
        <v>38</v>
      </c>
      <c r="E47" s="642"/>
      <c r="F47" s="642"/>
      <c r="G47" s="664" t="s">
        <v>21</v>
      </c>
      <c r="H47" s="44" t="s">
        <v>270</v>
      </c>
      <c r="I47" s="44" t="s">
        <v>270</v>
      </c>
      <c r="J47" s="44" t="s">
        <v>306</v>
      </c>
      <c r="K47" s="669" t="s">
        <v>112</v>
      </c>
    </row>
    <row r="48" spans="3:11" ht="42.5" customHeight="1" thickBot="1">
      <c r="C48" s="61"/>
      <c r="D48" s="513" t="s">
        <v>283</v>
      </c>
      <c r="E48" s="644"/>
      <c r="F48" s="644"/>
      <c r="G48" s="665"/>
      <c r="H48" s="44" t="s">
        <v>270</v>
      </c>
      <c r="I48" s="44" t="s">
        <v>270</v>
      </c>
      <c r="J48" s="44" t="s">
        <v>306</v>
      </c>
      <c r="K48" s="675" t="s">
        <v>313</v>
      </c>
    </row>
    <row r="49" spans="3:11" ht="44.5" customHeight="1" thickBot="1">
      <c r="C49" s="61"/>
      <c r="D49" s="506" t="s">
        <v>271</v>
      </c>
      <c r="E49" s="645"/>
      <c r="F49" s="645"/>
      <c r="G49" s="666" t="s">
        <v>101</v>
      </c>
      <c r="H49" s="44" t="s">
        <v>295</v>
      </c>
      <c r="I49" s="44" t="s">
        <v>299</v>
      </c>
      <c r="J49" s="44" t="s">
        <v>138</v>
      </c>
      <c r="K49" s="670" t="s">
        <v>112</v>
      </c>
    </row>
    <row r="50" spans="3:11" ht="122" customHeight="1">
      <c r="C50" s="61"/>
      <c r="D50" s="502" t="s">
        <v>272</v>
      </c>
      <c r="E50" s="646"/>
      <c r="F50" s="646"/>
      <c r="G50" s="503" t="s">
        <v>101</v>
      </c>
      <c r="H50" s="44" t="s">
        <v>296</v>
      </c>
      <c r="I50" s="44" t="s">
        <v>300</v>
      </c>
      <c r="J50" s="44" t="s">
        <v>307</v>
      </c>
      <c r="K50" s="676" t="s">
        <v>314</v>
      </c>
    </row>
    <row r="51" spans="3:11" ht="30" customHeight="1" thickBot="1">
      <c r="C51" s="62"/>
      <c r="D51" s="527"/>
      <c r="E51" s="528"/>
      <c r="F51" s="528"/>
      <c r="G51" s="528"/>
      <c r="H51" s="528"/>
      <c r="I51" s="528"/>
      <c r="J51" s="528"/>
      <c r="K51" s="528"/>
    </row>
    <row r="52" spans="3:11" ht="30" customHeight="1">
      <c r="C52" s="516" t="s">
        <v>71</v>
      </c>
      <c r="D52" s="193" t="s">
        <v>45</v>
      </c>
      <c r="E52" s="647"/>
      <c r="F52" s="647"/>
      <c r="G52" s="194" t="s">
        <v>25</v>
      </c>
      <c r="H52" s="44"/>
      <c r="I52" s="44"/>
      <c r="J52" s="44"/>
      <c r="K52" s="209"/>
    </row>
    <row r="53" spans="3:11" ht="30" customHeight="1" thickBot="1">
      <c r="C53" s="529"/>
      <c r="D53" s="69" t="s">
        <v>46</v>
      </c>
      <c r="E53" s="648"/>
      <c r="F53" s="648"/>
      <c r="G53" s="192" t="s">
        <v>25</v>
      </c>
      <c r="H53" s="44"/>
      <c r="I53" s="44"/>
      <c r="J53" s="44"/>
      <c r="K53" s="209"/>
    </row>
    <row r="54" spans="3:11" ht="30" customHeight="1">
      <c r="C54" s="516" t="s">
        <v>72</v>
      </c>
      <c r="D54" s="69" t="s">
        <v>43</v>
      </c>
      <c r="E54" s="648"/>
      <c r="F54" s="648"/>
      <c r="G54" s="192" t="s">
        <v>25</v>
      </c>
      <c r="H54" s="44"/>
      <c r="I54" s="44"/>
      <c r="J54" s="44"/>
      <c r="K54" s="210"/>
    </row>
    <row r="55" spans="3:11" ht="30" customHeight="1">
      <c r="C55" s="517"/>
      <c r="D55" s="69" t="s">
        <v>73</v>
      </c>
      <c r="E55" s="648"/>
      <c r="F55" s="648"/>
      <c r="G55" s="192" t="s">
        <v>25</v>
      </c>
      <c r="H55" s="44"/>
      <c r="I55" s="44"/>
      <c r="J55" s="44"/>
      <c r="K55" s="210"/>
    </row>
    <row r="56" spans="3:11" ht="30" customHeight="1">
      <c r="C56" s="517"/>
      <c r="D56" s="72" t="s">
        <v>74</v>
      </c>
      <c r="E56" s="649"/>
      <c r="F56" s="649"/>
      <c r="G56" s="192" t="s">
        <v>25</v>
      </c>
      <c r="H56" s="44"/>
      <c r="I56" s="44"/>
      <c r="J56" s="44"/>
      <c r="K56" s="210"/>
    </row>
    <row r="57" spans="3:11" ht="30" customHeight="1">
      <c r="C57" s="517"/>
      <c r="D57" s="72" t="s">
        <v>75</v>
      </c>
      <c r="E57" s="649"/>
      <c r="F57" s="649"/>
      <c r="G57" s="192" t="s">
        <v>25</v>
      </c>
      <c r="H57" s="44"/>
      <c r="I57" s="44"/>
      <c r="J57" s="44"/>
      <c r="K57" s="210"/>
    </row>
    <row r="58" spans="3:11" ht="30" customHeight="1">
      <c r="C58" s="517"/>
      <c r="D58" s="72" t="s">
        <v>76</v>
      </c>
      <c r="E58" s="649"/>
      <c r="F58" s="649"/>
      <c r="G58" s="192" t="s">
        <v>25</v>
      </c>
      <c r="H58" s="44"/>
      <c r="I58" s="44"/>
      <c r="J58" s="44"/>
      <c r="K58" s="210"/>
    </row>
    <row r="59" spans="3:11" ht="30" customHeight="1">
      <c r="C59" s="517"/>
      <c r="D59" s="72" t="s">
        <v>77</v>
      </c>
      <c r="E59" s="649"/>
      <c r="F59" s="649"/>
      <c r="G59" s="192" t="s">
        <v>25</v>
      </c>
      <c r="H59" s="44"/>
      <c r="I59" s="44"/>
      <c r="J59" s="44"/>
      <c r="K59" s="210"/>
    </row>
    <row r="60" spans="3:11" ht="30" customHeight="1">
      <c r="C60" s="517"/>
      <c r="D60" s="72" t="s">
        <v>78</v>
      </c>
      <c r="E60" s="649"/>
      <c r="F60" s="649"/>
      <c r="G60" s="192" t="s">
        <v>25</v>
      </c>
      <c r="H60" s="44"/>
      <c r="I60" s="44"/>
      <c r="J60" s="44"/>
      <c r="K60" s="210"/>
    </row>
    <row r="61" spans="3:11" ht="30" customHeight="1">
      <c r="C61" s="517"/>
      <c r="D61" s="73" t="s">
        <v>44</v>
      </c>
      <c r="E61" s="650"/>
      <c r="F61" s="650"/>
      <c r="G61" s="192" t="s">
        <v>25</v>
      </c>
      <c r="H61" s="44"/>
      <c r="I61" s="44"/>
      <c r="J61" s="44"/>
      <c r="K61" s="210"/>
    </row>
    <row r="62" spans="3:11" ht="30" customHeight="1">
      <c r="C62" s="517"/>
      <c r="D62" s="73" t="s">
        <v>41</v>
      </c>
      <c r="E62" s="650"/>
      <c r="F62" s="650"/>
      <c r="G62" s="192" t="s">
        <v>25</v>
      </c>
      <c r="H62" s="44"/>
      <c r="I62" s="44"/>
      <c r="J62" s="44"/>
      <c r="K62" s="210"/>
    </row>
    <row r="63" spans="3:11" ht="30" customHeight="1">
      <c r="C63" s="517"/>
      <c r="D63" s="73" t="s">
        <v>42</v>
      </c>
      <c r="E63" s="650"/>
      <c r="F63" s="650"/>
      <c r="G63" s="192" t="s">
        <v>25</v>
      </c>
      <c r="H63" s="44"/>
      <c r="I63" s="44"/>
      <c r="J63" s="44"/>
      <c r="K63" s="210"/>
    </row>
    <row r="64" spans="3:11" ht="30" customHeight="1" thickBot="1">
      <c r="C64" s="529"/>
      <c r="D64" s="73" t="s">
        <v>79</v>
      </c>
      <c r="E64" s="650"/>
      <c r="F64" s="650"/>
      <c r="G64" s="192" t="s">
        <v>25</v>
      </c>
      <c r="H64" s="44"/>
      <c r="I64" s="44"/>
      <c r="J64" s="44"/>
      <c r="K64" s="210"/>
    </row>
    <row r="65" spans="3:11" ht="30" customHeight="1">
      <c r="C65" s="516" t="s">
        <v>80</v>
      </c>
      <c r="D65" s="73" t="s">
        <v>39</v>
      </c>
      <c r="E65" s="650"/>
      <c r="F65" s="650"/>
      <c r="G65" s="192" t="s">
        <v>25</v>
      </c>
      <c r="H65" s="44"/>
      <c r="I65" s="44"/>
      <c r="J65" s="44"/>
      <c r="K65" s="210"/>
    </row>
    <row r="66" spans="3:11" ht="30" customHeight="1">
      <c r="C66" s="517"/>
      <c r="D66" s="73" t="s">
        <v>40</v>
      </c>
      <c r="E66" s="650"/>
      <c r="F66" s="650"/>
      <c r="G66" s="192" t="s">
        <v>25</v>
      </c>
      <c r="H66" s="44"/>
      <c r="I66" s="44"/>
      <c r="J66" s="44"/>
      <c r="K66" s="210"/>
    </row>
    <row r="67" spans="3:11" ht="30" customHeight="1" thickBot="1">
      <c r="C67" s="529"/>
      <c r="D67" s="73" t="s">
        <v>81</v>
      </c>
      <c r="E67" s="650"/>
      <c r="F67" s="650"/>
      <c r="G67" s="192" t="s">
        <v>25</v>
      </c>
      <c r="H67" s="44"/>
      <c r="I67" s="44"/>
      <c r="J67" s="44"/>
      <c r="K67" s="210"/>
    </row>
    <row r="68" spans="3:11" ht="30" customHeight="1">
      <c r="C68" s="516" t="s">
        <v>47</v>
      </c>
      <c r="D68" s="73" t="s">
        <v>69</v>
      </c>
      <c r="E68" s="650"/>
      <c r="F68" s="650"/>
      <c r="G68" s="192" t="s">
        <v>25</v>
      </c>
      <c r="H68" s="152"/>
      <c r="I68" s="152"/>
      <c r="J68" s="152"/>
      <c r="K68" s="152"/>
    </row>
    <row r="69" spans="3:11" ht="30" customHeight="1">
      <c r="C69" s="517"/>
      <c r="D69" s="73" t="s">
        <v>70</v>
      </c>
      <c r="E69" s="650"/>
      <c r="F69" s="650"/>
      <c r="G69" s="192" t="s">
        <v>25</v>
      </c>
      <c r="H69" s="152"/>
      <c r="I69" s="152"/>
      <c r="J69" s="152"/>
      <c r="K69" s="152"/>
    </row>
    <row r="70" spans="3:11" ht="30" customHeight="1">
      <c r="C70" s="517"/>
      <c r="D70" s="73" t="s">
        <v>100</v>
      </c>
      <c r="E70" s="650"/>
      <c r="F70" s="650"/>
      <c r="G70" s="192" t="s">
        <v>25</v>
      </c>
      <c r="H70" s="152"/>
      <c r="I70" s="152"/>
      <c r="J70" s="152"/>
      <c r="K70" s="152"/>
    </row>
    <row r="71" spans="3:11" ht="30" customHeight="1" thickBot="1">
      <c r="C71" s="529"/>
      <c r="D71" s="73" t="s">
        <v>48</v>
      </c>
      <c r="E71" s="650"/>
      <c r="F71" s="650"/>
      <c r="G71" s="192" t="s">
        <v>25</v>
      </c>
      <c r="H71" s="152"/>
      <c r="I71" s="152"/>
      <c r="J71" s="152"/>
      <c r="K71" s="152"/>
    </row>
    <row r="72" spans="3:11" ht="30" customHeight="1">
      <c r="C72" s="516" t="s">
        <v>82</v>
      </c>
      <c r="D72" s="73" t="s">
        <v>49</v>
      </c>
      <c r="E72" s="650"/>
      <c r="F72" s="650"/>
      <c r="G72" s="192" t="s">
        <v>25</v>
      </c>
      <c r="H72" s="153"/>
      <c r="I72" s="153"/>
      <c r="J72" s="153"/>
      <c r="K72" s="153"/>
    </row>
    <row r="73" spans="3:11" ht="30" customHeight="1">
      <c r="C73" s="517"/>
      <c r="D73" s="73" t="s">
        <v>50</v>
      </c>
      <c r="E73" s="650"/>
      <c r="F73" s="650"/>
      <c r="G73" s="192" t="s">
        <v>25</v>
      </c>
      <c r="H73" s="153"/>
      <c r="I73" s="153"/>
      <c r="J73" s="153"/>
      <c r="K73" s="153"/>
    </row>
    <row r="74" spans="3:11" ht="30" customHeight="1">
      <c r="C74" s="517"/>
      <c r="D74" s="73" t="s">
        <v>51</v>
      </c>
      <c r="E74" s="650"/>
      <c r="F74" s="650"/>
      <c r="G74" s="192" t="s">
        <v>25</v>
      </c>
      <c r="H74" s="153"/>
      <c r="I74" s="153"/>
      <c r="J74" s="153"/>
      <c r="K74" s="153"/>
    </row>
    <row r="75" spans="3:11" ht="30" customHeight="1">
      <c r="C75" s="517"/>
      <c r="D75" s="73" t="s">
        <v>52</v>
      </c>
      <c r="E75" s="650"/>
      <c r="F75" s="650"/>
      <c r="G75" s="192" t="s">
        <v>25</v>
      </c>
      <c r="H75" s="153"/>
      <c r="I75" s="153"/>
      <c r="J75" s="153"/>
      <c r="K75" s="153"/>
    </row>
    <row r="76" spans="3:11" ht="30" customHeight="1" thickBot="1">
      <c r="C76" s="517"/>
      <c r="D76" s="73" t="s">
        <v>53</v>
      </c>
      <c r="E76" s="650"/>
      <c r="F76" s="650"/>
      <c r="G76" s="192" t="s">
        <v>25</v>
      </c>
      <c r="H76" s="153"/>
      <c r="I76" s="153"/>
      <c r="J76" s="153"/>
      <c r="K76" s="153"/>
    </row>
    <row r="77" spans="3:11" ht="30" customHeight="1">
      <c r="C77" s="516" t="s">
        <v>83</v>
      </c>
      <c r="D77" s="73" t="s">
        <v>84</v>
      </c>
      <c r="E77" s="650"/>
      <c r="F77" s="650"/>
      <c r="G77" s="192" t="s">
        <v>25</v>
      </c>
      <c r="H77" s="44"/>
      <c r="I77" s="44"/>
      <c r="J77" s="44"/>
      <c r="K77" s="210"/>
    </row>
    <row r="78" spans="3:11" ht="30" customHeight="1">
      <c r="C78" s="517"/>
      <c r="D78" s="73" t="s">
        <v>85</v>
      </c>
      <c r="E78" s="650"/>
      <c r="F78" s="650"/>
      <c r="G78" s="192" t="s">
        <v>25</v>
      </c>
      <c r="H78" s="44"/>
      <c r="I78" s="44"/>
      <c r="J78" s="44"/>
      <c r="K78" s="210"/>
    </row>
    <row r="79" spans="3:11" ht="30" customHeight="1">
      <c r="C79" s="517"/>
      <c r="D79" s="73" t="s">
        <v>54</v>
      </c>
      <c r="E79" s="650"/>
      <c r="F79" s="650"/>
      <c r="G79" s="192" t="s">
        <v>25</v>
      </c>
      <c r="H79" s="44"/>
      <c r="I79" s="44"/>
      <c r="J79" s="44"/>
      <c r="K79" s="210"/>
    </row>
    <row r="80" spans="3:11" ht="30" customHeight="1">
      <c r="C80" s="517"/>
      <c r="D80" s="73" t="s">
        <v>86</v>
      </c>
      <c r="E80" s="650"/>
      <c r="F80" s="650"/>
      <c r="G80" s="192" t="s">
        <v>25</v>
      </c>
      <c r="H80" s="44"/>
      <c r="I80" s="44"/>
      <c r="J80" s="44"/>
      <c r="K80" s="210"/>
    </row>
    <row r="81" spans="3:11" ht="30" customHeight="1">
      <c r="C81" s="517"/>
      <c r="D81" s="73" t="s">
        <v>55</v>
      </c>
      <c r="E81" s="650"/>
      <c r="F81" s="650"/>
      <c r="G81" s="192" t="s">
        <v>25</v>
      </c>
      <c r="H81" s="44"/>
      <c r="I81" s="44"/>
      <c r="J81" s="44"/>
      <c r="K81" s="210"/>
    </row>
    <row r="82" spans="3:11" ht="30" customHeight="1">
      <c r="C82" s="517"/>
      <c r="D82" s="73" t="s">
        <v>144</v>
      </c>
      <c r="E82" s="650"/>
      <c r="F82" s="650"/>
      <c r="G82" s="192" t="s">
        <v>25</v>
      </c>
      <c r="H82" s="44"/>
      <c r="I82" s="44"/>
      <c r="J82" s="44"/>
      <c r="K82" s="210"/>
    </row>
    <row r="83" spans="3:11" ht="30" customHeight="1">
      <c r="C83" s="517"/>
      <c r="D83" s="73" t="s">
        <v>145</v>
      </c>
      <c r="E83" s="650"/>
      <c r="F83" s="650"/>
      <c r="G83" s="192" t="s">
        <v>25</v>
      </c>
      <c r="H83" s="44"/>
      <c r="I83" s="44"/>
      <c r="J83" s="44"/>
      <c r="K83" s="210"/>
    </row>
    <row r="84" spans="3:11" ht="30" customHeight="1" thickBot="1">
      <c r="C84" s="517"/>
      <c r="D84" s="73" t="s">
        <v>87</v>
      </c>
      <c r="E84" s="650"/>
      <c r="F84" s="650"/>
      <c r="G84" s="192" t="s">
        <v>25</v>
      </c>
      <c r="H84" s="51"/>
      <c r="I84" s="51"/>
      <c r="J84" s="51"/>
      <c r="K84" s="210"/>
    </row>
    <row r="85" spans="3:11" ht="30" customHeight="1">
      <c r="C85" s="516" t="s">
        <v>56</v>
      </c>
      <c r="D85" s="73" t="s">
        <v>88</v>
      </c>
      <c r="E85" s="650"/>
      <c r="F85" s="650"/>
      <c r="G85" s="192" t="s">
        <v>25</v>
      </c>
      <c r="H85" s="44"/>
      <c r="I85" s="44"/>
      <c r="J85" s="44"/>
      <c r="K85" s="210"/>
    </row>
    <row r="86" spans="3:11" ht="30" customHeight="1">
      <c r="C86" s="517"/>
      <c r="D86" s="73" t="s">
        <v>57</v>
      </c>
      <c r="E86" s="650"/>
      <c r="F86" s="650"/>
      <c r="G86" s="192" t="s">
        <v>25</v>
      </c>
      <c r="H86" s="44"/>
      <c r="I86" s="44"/>
      <c r="J86" s="44"/>
      <c r="K86" s="210"/>
    </row>
    <row r="87" spans="3:11" ht="30" customHeight="1">
      <c r="C87" s="517"/>
      <c r="D87" s="73" t="s">
        <v>89</v>
      </c>
      <c r="E87" s="650"/>
      <c r="F87" s="650"/>
      <c r="G87" s="192" t="s">
        <v>25</v>
      </c>
      <c r="H87" s="44"/>
      <c r="I87" s="44"/>
      <c r="J87" s="44"/>
      <c r="K87" s="210"/>
    </row>
    <row r="88" spans="3:11" ht="30" customHeight="1" thickBot="1">
      <c r="C88" s="529"/>
      <c r="D88" s="73" t="s">
        <v>90</v>
      </c>
      <c r="E88" s="650"/>
      <c r="F88" s="650"/>
      <c r="G88" s="192" t="s">
        <v>25</v>
      </c>
      <c r="H88" s="44"/>
      <c r="I88" s="44"/>
      <c r="J88" s="44"/>
      <c r="K88" s="210"/>
    </row>
    <row r="89" spans="3:11" ht="30" customHeight="1" thickBot="1">
      <c r="C89" s="311" t="s">
        <v>58</v>
      </c>
      <c r="D89" s="73" t="s">
        <v>91</v>
      </c>
      <c r="E89" s="650"/>
      <c r="F89" s="650"/>
      <c r="G89" s="192" t="s">
        <v>25</v>
      </c>
      <c r="H89" s="44"/>
      <c r="I89" s="44"/>
      <c r="J89" s="44"/>
      <c r="K89" s="210"/>
    </row>
    <row r="90" spans="3:11" ht="30" customHeight="1">
      <c r="C90" s="516" t="s">
        <v>92</v>
      </c>
      <c r="D90" s="73" t="s">
        <v>59</v>
      </c>
      <c r="E90" s="650"/>
      <c r="F90" s="650"/>
      <c r="G90" s="192" t="s">
        <v>25</v>
      </c>
      <c r="H90" s="52"/>
      <c r="I90" s="52"/>
      <c r="J90" s="52"/>
      <c r="K90" s="210"/>
    </row>
    <row r="91" spans="3:11" ht="30" customHeight="1" thickBot="1">
      <c r="C91" s="529"/>
      <c r="D91" s="73" t="s">
        <v>60</v>
      </c>
      <c r="E91" s="650"/>
      <c r="F91" s="650"/>
      <c r="G91" s="192" t="s">
        <v>25</v>
      </c>
      <c r="H91" s="52"/>
      <c r="I91" s="52"/>
      <c r="J91" s="52"/>
      <c r="K91" s="210"/>
    </row>
    <row r="92" spans="3:11" ht="30" customHeight="1">
      <c r="C92" s="516" t="s">
        <v>61</v>
      </c>
      <c r="D92" s="73" t="s">
        <v>62</v>
      </c>
      <c r="E92" s="650"/>
      <c r="F92" s="650"/>
      <c r="G92" s="192" t="s">
        <v>25</v>
      </c>
      <c r="H92" s="52"/>
      <c r="I92" s="52"/>
      <c r="J92" s="52"/>
      <c r="K92" s="210"/>
    </row>
    <row r="93" spans="3:11" ht="30" customHeight="1">
      <c r="C93" s="517"/>
      <c r="D93" s="73" t="s">
        <v>63</v>
      </c>
      <c r="E93" s="650"/>
      <c r="F93" s="650"/>
      <c r="G93" s="192" t="s">
        <v>25</v>
      </c>
      <c r="H93" s="52"/>
      <c r="I93" s="52"/>
      <c r="J93" s="52"/>
      <c r="K93" s="210"/>
    </row>
    <row r="94" spans="3:11" ht="30" customHeight="1" thickBot="1">
      <c r="C94" s="529"/>
      <c r="D94" s="73" t="s">
        <v>64</v>
      </c>
      <c r="E94" s="650"/>
      <c r="F94" s="650"/>
      <c r="G94" s="192" t="s">
        <v>25</v>
      </c>
      <c r="H94" s="52"/>
      <c r="I94" s="52"/>
      <c r="J94" s="52"/>
      <c r="K94" s="210"/>
    </row>
    <row r="95" spans="3:11" ht="30" customHeight="1" thickBot="1">
      <c r="C95" s="63" t="s">
        <v>93</v>
      </c>
      <c r="D95" s="73" t="s">
        <v>65</v>
      </c>
      <c r="E95" s="650"/>
      <c r="F95" s="650"/>
      <c r="G95" s="192" t="s">
        <v>25</v>
      </c>
      <c r="H95" s="152"/>
      <c r="I95" s="152"/>
      <c r="J95" s="152"/>
      <c r="K95" s="211"/>
    </row>
    <row r="96" spans="3:11" ht="30" customHeight="1" thickBot="1">
      <c r="C96" s="64"/>
      <c r="D96" s="74" t="s">
        <v>94</v>
      </c>
      <c r="E96" s="651"/>
      <c r="F96" s="651"/>
      <c r="G96" s="195" t="s">
        <v>25</v>
      </c>
      <c r="H96" s="53"/>
      <c r="I96" s="53"/>
      <c r="J96" s="53"/>
      <c r="K96" s="212"/>
    </row>
    <row r="97" spans="4:11" ht="15.5">
      <c r="D97" s="530"/>
      <c r="E97" s="530"/>
      <c r="F97" s="530"/>
      <c r="G97" s="530"/>
      <c r="H97" s="7"/>
      <c r="I97" s="7"/>
      <c r="J97" s="7"/>
    </row>
    <row r="98" spans="4:11" ht="15.5">
      <c r="D98" s="218" t="s">
        <v>120</v>
      </c>
      <c r="E98" s="218"/>
      <c r="F98" s="218"/>
    </row>
    <row r="99" spans="4:11" ht="15.5">
      <c r="D99" s="218" t="s">
        <v>113</v>
      </c>
      <c r="E99" s="218"/>
      <c r="F99" s="218"/>
    </row>
    <row r="103" spans="4:11" ht="19">
      <c r="G103" s="531" t="s">
        <v>173</v>
      </c>
      <c r="H103" s="532"/>
      <c r="I103" s="532"/>
      <c r="J103" s="532"/>
      <c r="K103" s="533"/>
    </row>
    <row r="104" spans="4:11" ht="19">
      <c r="G104" s="351" t="s">
        <v>174</v>
      </c>
      <c r="H104" s="351" t="s">
        <v>175</v>
      </c>
      <c r="I104" s="351"/>
      <c r="J104" s="351"/>
      <c r="K104" s="351" t="s">
        <v>176</v>
      </c>
    </row>
    <row r="105" spans="4:11" ht="15.5">
      <c r="G105" s="352" t="s">
        <v>177</v>
      </c>
      <c r="H105" s="353">
        <v>44378</v>
      </c>
      <c r="I105" s="353"/>
      <c r="J105" s="353"/>
      <c r="K105" s="354" t="s">
        <v>178</v>
      </c>
    </row>
    <row r="106" spans="4:11" ht="15">
      <c r="G106" s="355"/>
      <c r="H106" s="355"/>
      <c r="I106" s="355"/>
      <c r="J106" s="355"/>
      <c r="K106" s="355"/>
    </row>
  </sheetData>
  <mergeCells count="15">
    <mergeCell ref="D2:K3"/>
    <mergeCell ref="D6:D11"/>
    <mergeCell ref="G103:K103"/>
    <mergeCell ref="D25:K25"/>
    <mergeCell ref="D51:K51"/>
    <mergeCell ref="C52:C53"/>
    <mergeCell ref="C54:C64"/>
    <mergeCell ref="C65:C67"/>
    <mergeCell ref="C68:C71"/>
    <mergeCell ref="C72:C76"/>
    <mergeCell ref="C77:C84"/>
    <mergeCell ref="C85:C88"/>
    <mergeCell ref="C90:C91"/>
    <mergeCell ref="C92:C94"/>
    <mergeCell ref="D97:G97"/>
  </mergeCells>
  <phoneticPr fontId="9" type="noConversion"/>
  <pageMargins left="1.18" right="0.23622047244094491" top="0.74803149606299213" bottom="0.74803149606299213" header="0.31496062992125984" footer="0.31496062992125984"/>
  <pageSetup paperSize="8" scale="36" fitToHeight="0" orientation="portrait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5480648-4418-4876-B9CE-A1675B6C8087}">
  <sheetPr codeName="Hoja2">
    <tabColor theme="0" tint="-0.14999847407452621"/>
  </sheetPr>
  <dimension ref="A2:CL72"/>
  <sheetViews>
    <sheetView showGridLines="0" zoomScale="39" zoomScaleNormal="39" zoomScaleSheetLayoutView="70" workbookViewId="0">
      <selection activeCell="AN46" sqref="AN46"/>
    </sheetView>
  </sheetViews>
  <sheetFormatPr baseColWidth="10" defaultColWidth="6.7265625" defaultRowHeight="15.5" outlineLevelRow="1"/>
  <cols>
    <col min="1" max="1" width="16.6328125" style="110" customWidth="1"/>
    <col min="2" max="11" width="16.6328125" style="90" customWidth="1"/>
    <col min="12" max="18" width="16.6328125" style="91" customWidth="1"/>
    <col min="19" max="22" width="16.6328125" style="90" customWidth="1"/>
    <col min="23" max="23" width="16.6328125" style="110" customWidth="1"/>
    <col min="24" max="32" width="16.6328125" style="90" customWidth="1"/>
    <col min="33" max="39" width="16.6328125" style="91" customWidth="1"/>
    <col min="40" max="43" width="16.6328125" style="90" customWidth="1"/>
    <col min="44" max="44" width="15.81640625" style="90" customWidth="1"/>
    <col min="45" max="46" width="6.7265625" style="90"/>
    <col min="47" max="67" width="16.6328125" style="90" customWidth="1"/>
    <col min="68" max="69" width="6.7265625" style="90"/>
    <col min="70" max="90" width="16.6328125" style="90" customWidth="1"/>
    <col min="91" max="16384" width="6.7265625" style="90"/>
  </cols>
  <sheetData>
    <row r="2" spans="1:68" ht="56.5" customHeight="1">
      <c r="A2" s="538" t="s">
        <v>146</v>
      </c>
      <c r="B2" s="538"/>
      <c r="C2" s="538"/>
      <c r="D2" s="538"/>
      <c r="E2" s="538"/>
      <c r="F2" s="538"/>
      <c r="G2" s="538"/>
      <c r="H2" s="538"/>
      <c r="I2" s="538"/>
      <c r="J2" s="538"/>
      <c r="K2" s="538"/>
      <c r="L2" s="538"/>
      <c r="M2" s="538"/>
      <c r="N2" s="538"/>
      <c r="O2" s="538"/>
      <c r="P2" s="538"/>
      <c r="Q2" s="538"/>
      <c r="R2" s="538"/>
      <c r="S2" s="538"/>
      <c r="T2" s="538"/>
      <c r="U2" s="538"/>
      <c r="V2" s="538"/>
      <c r="W2" s="538"/>
      <c r="X2" s="538"/>
      <c r="Y2" s="538"/>
      <c r="Z2" s="538"/>
      <c r="AA2" s="538"/>
      <c r="AB2" s="538"/>
      <c r="AC2" s="538"/>
      <c r="AD2" s="538"/>
      <c r="AE2" s="538"/>
      <c r="AF2" s="538"/>
      <c r="AG2" s="538"/>
      <c r="AH2" s="538"/>
      <c r="AI2" s="538"/>
      <c r="AJ2" s="538"/>
      <c r="AK2" s="538"/>
      <c r="AL2" s="538"/>
      <c r="AM2" s="538"/>
      <c r="AN2" s="538"/>
      <c r="AO2" s="538"/>
      <c r="AP2" s="538"/>
      <c r="AQ2" s="538"/>
      <c r="AR2" s="538"/>
      <c r="AS2" s="538"/>
      <c r="AT2" s="538"/>
      <c r="AU2" s="538"/>
      <c r="AV2" s="538"/>
      <c r="AW2" s="538"/>
      <c r="AX2" s="538"/>
      <c r="AY2" s="538"/>
      <c r="AZ2" s="538"/>
      <c r="BA2" s="538"/>
      <c r="BB2" s="538"/>
      <c r="BC2" s="538"/>
      <c r="BD2" s="538"/>
      <c r="BE2" s="538"/>
      <c r="BF2" s="538"/>
      <c r="BG2" s="538"/>
      <c r="BH2" s="538"/>
      <c r="BI2" s="538"/>
      <c r="BJ2" s="538"/>
      <c r="BK2" s="538"/>
      <c r="BL2" s="538"/>
      <c r="BM2" s="538"/>
      <c r="BN2" s="538"/>
      <c r="BO2" s="538"/>
      <c r="BP2" s="538"/>
    </row>
    <row r="4" spans="1:68" ht="29.5" customHeight="1" thickBot="1">
      <c r="B4" s="214" t="s">
        <v>316</v>
      </c>
      <c r="O4" s="92"/>
      <c r="P4" s="92"/>
      <c r="Q4" s="92"/>
      <c r="R4" s="92"/>
      <c r="S4" s="540" t="s">
        <v>315</v>
      </c>
      <c r="T4" s="540"/>
      <c r="U4" s="540"/>
      <c r="V4" s="92"/>
      <c r="X4" s="214" t="s">
        <v>316</v>
      </c>
      <c r="AG4" s="90"/>
      <c r="AK4" s="92"/>
      <c r="AL4" s="92"/>
      <c r="AM4" s="92"/>
      <c r="AN4" s="92"/>
      <c r="AO4" s="540" t="s">
        <v>186</v>
      </c>
      <c r="AP4" s="540"/>
      <c r="AQ4" s="540"/>
      <c r="AR4" s="92"/>
    </row>
    <row r="5" spans="1:68" s="136" customFormat="1" ht="68.5" customHeight="1" thickBot="1">
      <c r="A5" s="236"/>
      <c r="B5" s="677" t="s">
        <v>168</v>
      </c>
      <c r="C5" s="678"/>
      <c r="D5" s="678"/>
      <c r="E5" s="678"/>
      <c r="F5" s="678"/>
      <c r="G5" s="678"/>
      <c r="H5" s="678"/>
      <c r="I5" s="678"/>
      <c r="J5" s="678"/>
      <c r="K5" s="678"/>
      <c r="L5" s="678"/>
      <c r="M5" s="678"/>
      <c r="N5" s="678"/>
      <c r="O5" s="678"/>
      <c r="P5" s="678"/>
      <c r="Q5" s="678"/>
      <c r="R5" s="678"/>
      <c r="S5" s="678"/>
      <c r="T5" s="678"/>
      <c r="U5" s="678"/>
      <c r="V5" s="679"/>
      <c r="W5" s="245"/>
      <c r="X5" s="677" t="s">
        <v>169</v>
      </c>
      <c r="Y5" s="678"/>
      <c r="Z5" s="678"/>
      <c r="AA5" s="678"/>
      <c r="AB5" s="678"/>
      <c r="AC5" s="678"/>
      <c r="AD5" s="678"/>
      <c r="AE5" s="678"/>
      <c r="AF5" s="678"/>
      <c r="AG5" s="678"/>
      <c r="AH5" s="678"/>
      <c r="AI5" s="678"/>
      <c r="AJ5" s="678"/>
      <c r="AK5" s="678"/>
      <c r="AL5" s="678"/>
      <c r="AM5" s="678"/>
      <c r="AN5" s="678"/>
      <c r="AO5" s="678"/>
      <c r="AP5" s="678"/>
      <c r="AQ5" s="678"/>
      <c r="AR5" s="679"/>
    </row>
    <row r="6" spans="1:68" s="94" customFormat="1" ht="67.5" customHeight="1" thickBot="1">
      <c r="A6" s="237"/>
      <c r="B6" s="329"/>
      <c r="C6" s="95" t="s">
        <v>110</v>
      </c>
      <c r="D6" s="95" t="s">
        <v>0</v>
      </c>
      <c r="E6" s="95" t="s">
        <v>1</v>
      </c>
      <c r="F6" s="95" t="s">
        <v>121</v>
      </c>
      <c r="G6" s="95" t="s">
        <v>110</v>
      </c>
      <c r="H6" s="95" t="s">
        <v>3</v>
      </c>
      <c r="I6" s="96" t="s">
        <v>4</v>
      </c>
      <c r="J6" s="95" t="s">
        <v>5</v>
      </c>
      <c r="K6" s="96" t="s">
        <v>6</v>
      </c>
      <c r="L6" s="97" t="s">
        <v>7</v>
      </c>
      <c r="M6" s="98" t="s">
        <v>8</v>
      </c>
      <c r="N6" s="97" t="s">
        <v>9</v>
      </c>
      <c r="O6" s="98" t="s">
        <v>10</v>
      </c>
      <c r="P6" s="97" t="s">
        <v>15</v>
      </c>
      <c r="Q6" s="98" t="s">
        <v>14</v>
      </c>
      <c r="R6" s="97" t="s">
        <v>13</v>
      </c>
      <c r="S6" s="95" t="s">
        <v>12</v>
      </c>
      <c r="T6" s="95" t="s">
        <v>110</v>
      </c>
      <c r="U6" s="95" t="s">
        <v>111</v>
      </c>
      <c r="V6" s="95" t="s">
        <v>19</v>
      </c>
      <c r="W6" s="246"/>
      <c r="X6" s="134">
        <v>260</v>
      </c>
      <c r="Y6" s="95" t="s">
        <v>110</v>
      </c>
      <c r="Z6" s="95" t="s">
        <v>0</v>
      </c>
      <c r="AA6" s="95" t="s">
        <v>1</v>
      </c>
      <c r="AB6" s="95" t="s">
        <v>121</v>
      </c>
      <c r="AC6" s="95" t="s">
        <v>110</v>
      </c>
      <c r="AD6" s="95" t="s">
        <v>3</v>
      </c>
      <c r="AE6" s="96" t="s">
        <v>4</v>
      </c>
      <c r="AF6" s="95" t="s">
        <v>5</v>
      </c>
      <c r="AG6" s="96" t="s">
        <v>6</v>
      </c>
      <c r="AH6" s="97" t="s">
        <v>7</v>
      </c>
      <c r="AI6" s="98" t="s">
        <v>8</v>
      </c>
      <c r="AJ6" s="97" t="s">
        <v>9</v>
      </c>
      <c r="AK6" s="98" t="s">
        <v>10</v>
      </c>
      <c r="AL6" s="97" t="s">
        <v>15</v>
      </c>
      <c r="AM6" s="98" t="s">
        <v>14</v>
      </c>
      <c r="AN6" s="97" t="s">
        <v>13</v>
      </c>
      <c r="AO6" s="99" t="s">
        <v>12</v>
      </c>
      <c r="AP6" s="95" t="s">
        <v>110</v>
      </c>
      <c r="AQ6" s="95" t="s">
        <v>111</v>
      </c>
      <c r="AR6" s="99" t="s">
        <v>19</v>
      </c>
    </row>
    <row r="7" spans="1:68" ht="22.5" customHeight="1" outlineLevel="1">
      <c r="B7" s="166">
        <v>1</v>
      </c>
      <c r="C7" s="348"/>
      <c r="D7" s="75"/>
      <c r="E7" s="75"/>
      <c r="F7" s="75"/>
      <c r="G7" s="75"/>
      <c r="H7" s="75"/>
      <c r="I7" s="75"/>
      <c r="J7" s="75"/>
      <c r="K7" s="100">
        <f>SUM(H7:J7)</f>
        <v>0</v>
      </c>
      <c r="L7" s="76"/>
      <c r="M7" s="76"/>
      <c r="N7" s="76"/>
      <c r="O7" s="101">
        <f>SUM(L7:N7)</f>
        <v>0</v>
      </c>
      <c r="P7" s="76"/>
      <c r="Q7" s="76"/>
      <c r="R7" s="76"/>
      <c r="S7" s="103" t="e">
        <f>R7/$B$6</f>
        <v>#DIV/0!</v>
      </c>
      <c r="T7" s="79"/>
      <c r="U7" s="347"/>
      <c r="V7" s="333"/>
      <c r="X7" s="166">
        <v>1</v>
      </c>
      <c r="Y7" s="77">
        <v>21.17</v>
      </c>
      <c r="Z7" s="75">
        <v>345.19</v>
      </c>
      <c r="AA7" s="75">
        <v>202.31</v>
      </c>
      <c r="AB7" s="75">
        <v>7.59</v>
      </c>
      <c r="AC7" s="75">
        <v>20.81</v>
      </c>
      <c r="AD7" s="75">
        <v>0.15</v>
      </c>
      <c r="AE7" s="75">
        <v>0.28000000000000003</v>
      </c>
      <c r="AF7" s="75">
        <v>1.18</v>
      </c>
      <c r="AG7" s="100">
        <f>SUM(AD7:AF7)</f>
        <v>1.6099999999999999</v>
      </c>
      <c r="AH7" s="76">
        <v>29</v>
      </c>
      <c r="AI7" s="76">
        <v>48</v>
      </c>
      <c r="AJ7" s="76">
        <v>68</v>
      </c>
      <c r="AK7" s="101">
        <f>SUM(AH7:AJ7)</f>
        <v>145</v>
      </c>
      <c r="AL7" s="76">
        <v>120</v>
      </c>
      <c r="AM7" s="76">
        <v>175</v>
      </c>
      <c r="AN7" s="76">
        <v>240</v>
      </c>
      <c r="AO7" s="103">
        <f>AN7/$X$6</f>
        <v>0.92307692307692313</v>
      </c>
      <c r="AP7" s="79">
        <v>21.66</v>
      </c>
      <c r="AQ7" s="78">
        <v>0.152</v>
      </c>
      <c r="AR7" s="238"/>
    </row>
    <row r="8" spans="1:68" ht="22.5" customHeight="1" outlineLevel="1">
      <c r="B8" s="167">
        <v>2</v>
      </c>
      <c r="C8" s="349"/>
      <c r="D8" s="80"/>
      <c r="E8" s="80"/>
      <c r="F8" s="80"/>
      <c r="G8" s="80"/>
      <c r="H8" s="80"/>
      <c r="I8" s="80"/>
      <c r="J8" s="80"/>
      <c r="K8" s="104">
        <f t="shared" ref="K8:K16" si="0">SUM(H8:J8)</f>
        <v>0</v>
      </c>
      <c r="L8" s="81"/>
      <c r="M8" s="81"/>
      <c r="N8" s="81"/>
      <c r="O8" s="105">
        <f>SUM(L8:N8)</f>
        <v>0</v>
      </c>
      <c r="P8" s="81"/>
      <c r="Q8" s="81"/>
      <c r="R8" s="81"/>
      <c r="S8" s="106" t="e">
        <f t="shared" ref="S8:S16" si="1">R8/$B$6</f>
        <v>#DIV/0!</v>
      </c>
      <c r="T8" s="68"/>
      <c r="U8" s="68"/>
      <c r="V8" s="238"/>
      <c r="X8" s="167">
        <v>2</v>
      </c>
      <c r="Y8" s="82">
        <v>21.4</v>
      </c>
      <c r="Z8" s="80">
        <v>350.58</v>
      </c>
      <c r="AA8" s="80">
        <v>207.58</v>
      </c>
      <c r="AB8" s="80">
        <v>7.49</v>
      </c>
      <c r="AC8" s="80">
        <v>20.95</v>
      </c>
      <c r="AD8" s="80">
        <v>0.13</v>
      </c>
      <c r="AE8" s="80">
        <v>0.3</v>
      </c>
      <c r="AF8" s="80">
        <v>1.07</v>
      </c>
      <c r="AG8" s="104">
        <f t="shared" ref="AG8:AG11" si="2">SUM(AD8:AF8)</f>
        <v>1.5</v>
      </c>
      <c r="AH8" s="81">
        <v>29</v>
      </c>
      <c r="AI8" s="81">
        <v>50</v>
      </c>
      <c r="AJ8" s="81">
        <v>72</v>
      </c>
      <c r="AK8" s="105">
        <f>SUM(AH8:AJ8)</f>
        <v>151</v>
      </c>
      <c r="AL8" s="81">
        <v>120</v>
      </c>
      <c r="AM8" s="81">
        <v>195</v>
      </c>
      <c r="AN8" s="81">
        <v>245</v>
      </c>
      <c r="AO8" s="106">
        <f>AN8/$X$6</f>
        <v>0.94230769230769229</v>
      </c>
      <c r="AP8" s="68"/>
      <c r="AQ8" s="83"/>
      <c r="AR8" s="238"/>
    </row>
    <row r="9" spans="1:68" ht="22.5" customHeight="1" outlineLevel="1">
      <c r="B9" s="167">
        <v>3</v>
      </c>
      <c r="C9" s="349"/>
      <c r="D9" s="80"/>
      <c r="E9" s="80"/>
      <c r="F9" s="80"/>
      <c r="G9" s="80"/>
      <c r="H9" s="80"/>
      <c r="I9" s="80"/>
      <c r="J9" s="80"/>
      <c r="K9" s="104">
        <f t="shared" si="0"/>
        <v>0</v>
      </c>
      <c r="L9" s="81"/>
      <c r="M9" s="81"/>
      <c r="N9" s="81"/>
      <c r="O9" s="105">
        <f t="shared" ref="O9:O16" si="3">SUM(L9:N9)</f>
        <v>0</v>
      </c>
      <c r="P9" s="81"/>
      <c r="Q9" s="81"/>
      <c r="R9" s="81"/>
      <c r="S9" s="106" t="e">
        <f t="shared" si="1"/>
        <v>#DIV/0!</v>
      </c>
      <c r="T9" s="68"/>
      <c r="U9" s="68"/>
      <c r="V9" s="238"/>
      <c r="X9" s="167">
        <v>3</v>
      </c>
      <c r="Y9" s="82">
        <v>21.1</v>
      </c>
      <c r="Z9" s="80">
        <v>340.8</v>
      </c>
      <c r="AA9" s="80">
        <v>208.74</v>
      </c>
      <c r="AB9" s="80">
        <v>7.67</v>
      </c>
      <c r="AC9" s="80">
        <v>21.58</v>
      </c>
      <c r="AD9" s="80">
        <v>1.4</v>
      </c>
      <c r="AE9" s="80">
        <v>0.21</v>
      </c>
      <c r="AF9" s="80">
        <v>1.17</v>
      </c>
      <c r="AG9" s="104">
        <f t="shared" si="2"/>
        <v>2.78</v>
      </c>
      <c r="AH9" s="81">
        <v>30</v>
      </c>
      <c r="AI9" s="81">
        <v>41</v>
      </c>
      <c r="AJ9" s="81">
        <v>57</v>
      </c>
      <c r="AK9" s="105">
        <f t="shared" ref="AK9:AK11" si="4">SUM(AH9:AJ9)</f>
        <v>128</v>
      </c>
      <c r="AL9" s="81">
        <v>125</v>
      </c>
      <c r="AM9" s="81">
        <v>185</v>
      </c>
      <c r="AN9" s="81">
        <v>245</v>
      </c>
      <c r="AO9" s="106">
        <f t="shared" ref="AO9:AO11" si="5">AN9/$X$6</f>
        <v>0.94230769230769229</v>
      </c>
      <c r="AP9" s="68"/>
      <c r="AQ9" s="83"/>
      <c r="AR9" s="238"/>
    </row>
    <row r="10" spans="1:68" ht="22.5" customHeight="1" outlineLevel="1">
      <c r="B10" s="167">
        <v>4</v>
      </c>
      <c r="C10" s="349"/>
      <c r="D10" s="80"/>
      <c r="E10" s="80"/>
      <c r="F10" s="80"/>
      <c r="G10" s="80"/>
      <c r="H10" s="80"/>
      <c r="I10" s="80"/>
      <c r="J10" s="80"/>
      <c r="K10" s="104">
        <f t="shared" si="0"/>
        <v>0</v>
      </c>
      <c r="L10" s="81"/>
      <c r="M10" s="81"/>
      <c r="N10" s="81"/>
      <c r="O10" s="105">
        <f t="shared" si="3"/>
        <v>0</v>
      </c>
      <c r="P10" s="81"/>
      <c r="Q10" s="81"/>
      <c r="R10" s="81"/>
      <c r="S10" s="106" t="e">
        <f t="shared" si="1"/>
        <v>#DIV/0!</v>
      </c>
      <c r="T10" s="87"/>
      <c r="U10" s="87"/>
      <c r="V10" s="238"/>
      <c r="X10" s="167">
        <v>4</v>
      </c>
      <c r="Y10" s="82">
        <v>21.34</v>
      </c>
      <c r="Z10" s="80">
        <v>348.7</v>
      </c>
      <c r="AA10" s="80">
        <v>207.24</v>
      </c>
      <c r="AB10" s="80"/>
      <c r="AC10" s="80">
        <v>21.33</v>
      </c>
      <c r="AD10" s="80">
        <v>0.12</v>
      </c>
      <c r="AE10" s="80">
        <v>0.19</v>
      </c>
      <c r="AF10" s="80">
        <v>3.6</v>
      </c>
      <c r="AG10" s="104">
        <f t="shared" si="2"/>
        <v>3.91</v>
      </c>
      <c r="AH10" s="81">
        <v>29</v>
      </c>
      <c r="AI10" s="81">
        <v>32</v>
      </c>
      <c r="AJ10" s="81">
        <v>66</v>
      </c>
      <c r="AK10" s="105">
        <f t="shared" si="4"/>
        <v>127</v>
      </c>
      <c r="AL10" s="81">
        <v>116</v>
      </c>
      <c r="AM10" s="81">
        <v>195</v>
      </c>
      <c r="AN10" s="81">
        <v>240</v>
      </c>
      <c r="AO10" s="106">
        <f t="shared" si="5"/>
        <v>0.92307692307692313</v>
      </c>
      <c r="AP10" s="87"/>
      <c r="AQ10" s="88"/>
      <c r="AR10" s="238"/>
    </row>
    <row r="11" spans="1:68" ht="22.5" customHeight="1" outlineLevel="1">
      <c r="B11" s="167">
        <v>5</v>
      </c>
      <c r="C11" s="350"/>
      <c r="D11" s="80"/>
      <c r="E11" s="84"/>
      <c r="F11" s="84"/>
      <c r="G11" s="84"/>
      <c r="H11" s="84"/>
      <c r="I11" s="84"/>
      <c r="J11" s="84"/>
      <c r="K11" s="104">
        <f t="shared" si="0"/>
        <v>0</v>
      </c>
      <c r="L11" s="85"/>
      <c r="M11" s="85"/>
      <c r="N11" s="85"/>
      <c r="O11" s="105">
        <f t="shared" si="3"/>
        <v>0</v>
      </c>
      <c r="P11" s="85"/>
      <c r="Q11" s="85"/>
      <c r="R11" s="85"/>
      <c r="S11" s="106" t="e">
        <f t="shared" si="1"/>
        <v>#DIV/0!</v>
      </c>
      <c r="T11" s="87"/>
      <c r="U11" s="87"/>
      <c r="V11" s="238"/>
      <c r="X11" s="167">
        <v>5</v>
      </c>
      <c r="Y11" s="86">
        <v>21.73</v>
      </c>
      <c r="Z11" s="80">
        <v>356.8</v>
      </c>
      <c r="AA11" s="84">
        <v>211.18</v>
      </c>
      <c r="AB11" s="84"/>
      <c r="AC11" s="84">
        <v>21.48</v>
      </c>
      <c r="AD11" s="84">
        <v>0.14000000000000001</v>
      </c>
      <c r="AE11" s="84">
        <v>0.18</v>
      </c>
      <c r="AF11" s="84">
        <v>1.25</v>
      </c>
      <c r="AG11" s="104">
        <f t="shared" si="2"/>
        <v>1.57</v>
      </c>
      <c r="AH11" s="85">
        <v>30</v>
      </c>
      <c r="AI11" s="85">
        <v>54</v>
      </c>
      <c r="AJ11" s="85">
        <v>72</v>
      </c>
      <c r="AK11" s="105">
        <f t="shared" si="4"/>
        <v>156</v>
      </c>
      <c r="AL11" s="85">
        <v>120</v>
      </c>
      <c r="AM11" s="85">
        <v>190</v>
      </c>
      <c r="AN11" s="85">
        <v>250</v>
      </c>
      <c r="AO11" s="106">
        <f t="shared" si="5"/>
        <v>0.96153846153846156</v>
      </c>
      <c r="AP11" s="87"/>
      <c r="AQ11" s="88"/>
      <c r="AR11" s="238"/>
    </row>
    <row r="12" spans="1:68" ht="22.5" customHeight="1" outlineLevel="1">
      <c r="B12" s="167">
        <v>6</v>
      </c>
      <c r="C12" s="350"/>
      <c r="D12" s="80"/>
      <c r="E12" s="84"/>
      <c r="F12" s="84"/>
      <c r="G12" s="84"/>
      <c r="H12" s="84"/>
      <c r="I12" s="84"/>
      <c r="J12" s="84"/>
      <c r="K12" s="104">
        <f t="shared" si="0"/>
        <v>0</v>
      </c>
      <c r="L12" s="85"/>
      <c r="M12" s="85"/>
      <c r="N12" s="85"/>
      <c r="O12" s="105">
        <f t="shared" si="3"/>
        <v>0</v>
      </c>
      <c r="P12" s="85"/>
      <c r="Q12" s="85"/>
      <c r="R12" s="85"/>
      <c r="S12" s="106" t="e">
        <f t="shared" si="1"/>
        <v>#DIV/0!</v>
      </c>
      <c r="T12" s="87"/>
      <c r="U12" s="87"/>
      <c r="V12" s="238"/>
      <c r="X12" s="167">
        <v>6</v>
      </c>
      <c r="Y12" s="86"/>
      <c r="Z12" s="80"/>
      <c r="AA12" s="84"/>
      <c r="AB12" s="84"/>
      <c r="AC12" s="84"/>
      <c r="AD12" s="84"/>
      <c r="AE12" s="84"/>
      <c r="AF12" s="84"/>
      <c r="AG12" s="104"/>
      <c r="AH12" s="85"/>
      <c r="AI12" s="85"/>
      <c r="AJ12" s="85"/>
      <c r="AK12" s="105"/>
      <c r="AL12" s="85"/>
      <c r="AM12" s="85"/>
      <c r="AN12" s="85"/>
      <c r="AO12" s="106"/>
      <c r="AP12" s="87"/>
      <c r="AQ12" s="88"/>
      <c r="AR12" s="238"/>
    </row>
    <row r="13" spans="1:68" ht="22.5" customHeight="1" outlineLevel="1">
      <c r="B13" s="167">
        <v>7</v>
      </c>
      <c r="C13" s="350"/>
      <c r="D13" s="80"/>
      <c r="E13" s="84"/>
      <c r="F13" s="84"/>
      <c r="G13" s="84"/>
      <c r="H13" s="84"/>
      <c r="I13" s="84"/>
      <c r="J13" s="84"/>
      <c r="K13" s="104">
        <f t="shared" si="0"/>
        <v>0</v>
      </c>
      <c r="L13" s="85"/>
      <c r="M13" s="85"/>
      <c r="N13" s="85"/>
      <c r="O13" s="105">
        <f t="shared" si="3"/>
        <v>0</v>
      </c>
      <c r="P13" s="85"/>
      <c r="Q13" s="85"/>
      <c r="R13" s="85"/>
      <c r="S13" s="106" t="e">
        <f t="shared" si="1"/>
        <v>#DIV/0!</v>
      </c>
      <c r="T13" s="87"/>
      <c r="U13" s="87"/>
      <c r="V13" s="238"/>
      <c r="X13" s="167">
        <v>7</v>
      </c>
      <c r="Y13" s="86"/>
      <c r="Z13" s="80"/>
      <c r="AA13" s="84"/>
      <c r="AB13" s="84"/>
      <c r="AC13" s="84"/>
      <c r="AD13" s="84"/>
      <c r="AE13" s="84"/>
      <c r="AF13" s="84"/>
      <c r="AG13" s="104"/>
      <c r="AH13" s="85"/>
      <c r="AI13" s="85"/>
      <c r="AJ13" s="85"/>
      <c r="AK13" s="105"/>
      <c r="AL13" s="85"/>
      <c r="AM13" s="85"/>
      <c r="AN13" s="85"/>
      <c r="AO13" s="106"/>
      <c r="AP13" s="87"/>
      <c r="AQ13" s="88"/>
      <c r="AR13" s="238"/>
    </row>
    <row r="14" spans="1:68" ht="22.5" customHeight="1" outlineLevel="1">
      <c r="B14" s="167">
        <v>8</v>
      </c>
      <c r="C14" s="350"/>
      <c r="D14" s="80"/>
      <c r="E14" s="84"/>
      <c r="F14" s="84"/>
      <c r="G14" s="84"/>
      <c r="H14" s="84"/>
      <c r="I14" s="84"/>
      <c r="J14" s="84"/>
      <c r="K14" s="104">
        <f t="shared" si="0"/>
        <v>0</v>
      </c>
      <c r="L14" s="85"/>
      <c r="M14" s="85"/>
      <c r="N14" s="85"/>
      <c r="O14" s="105">
        <f t="shared" si="3"/>
        <v>0</v>
      </c>
      <c r="P14" s="85"/>
      <c r="Q14" s="85"/>
      <c r="R14" s="85"/>
      <c r="S14" s="106" t="e">
        <f t="shared" si="1"/>
        <v>#DIV/0!</v>
      </c>
      <c r="T14" s="87"/>
      <c r="U14" s="87"/>
      <c r="V14" s="238"/>
      <c r="X14" s="167">
        <v>8</v>
      </c>
      <c r="Y14" s="86"/>
      <c r="Z14" s="80"/>
      <c r="AA14" s="84"/>
      <c r="AB14" s="84"/>
      <c r="AC14" s="84"/>
      <c r="AD14" s="84"/>
      <c r="AE14" s="84"/>
      <c r="AF14" s="84"/>
      <c r="AG14" s="104"/>
      <c r="AH14" s="85"/>
      <c r="AI14" s="85"/>
      <c r="AJ14" s="85"/>
      <c r="AK14" s="105"/>
      <c r="AL14" s="85"/>
      <c r="AM14" s="85"/>
      <c r="AN14" s="85"/>
      <c r="AO14" s="106"/>
      <c r="AP14" s="87"/>
      <c r="AQ14" s="88"/>
      <c r="AR14" s="238"/>
    </row>
    <row r="15" spans="1:68" ht="22.5" customHeight="1" outlineLevel="1">
      <c r="B15" s="167">
        <v>9</v>
      </c>
      <c r="C15" s="350"/>
      <c r="D15" s="80"/>
      <c r="E15" s="84"/>
      <c r="F15" s="84"/>
      <c r="G15" s="84"/>
      <c r="H15" s="84"/>
      <c r="I15" s="84"/>
      <c r="J15" s="84"/>
      <c r="K15" s="104">
        <f t="shared" si="0"/>
        <v>0</v>
      </c>
      <c r="L15" s="85"/>
      <c r="M15" s="85"/>
      <c r="N15" s="85"/>
      <c r="O15" s="105">
        <f t="shared" si="3"/>
        <v>0</v>
      </c>
      <c r="P15" s="85"/>
      <c r="Q15" s="85"/>
      <c r="R15" s="85"/>
      <c r="S15" s="106" t="e">
        <f t="shared" si="1"/>
        <v>#DIV/0!</v>
      </c>
      <c r="T15" s="87"/>
      <c r="U15" s="87"/>
      <c r="V15" s="238"/>
      <c r="X15" s="167">
        <v>9</v>
      </c>
      <c r="Y15" s="86"/>
      <c r="Z15" s="80"/>
      <c r="AA15" s="84"/>
      <c r="AB15" s="84"/>
      <c r="AC15" s="84"/>
      <c r="AD15" s="84"/>
      <c r="AE15" s="84"/>
      <c r="AF15" s="84"/>
      <c r="AG15" s="104"/>
      <c r="AH15" s="85"/>
      <c r="AI15" s="85"/>
      <c r="AJ15" s="85"/>
      <c r="AK15" s="105"/>
      <c r="AL15" s="85"/>
      <c r="AM15" s="85"/>
      <c r="AN15" s="85"/>
      <c r="AO15" s="106"/>
      <c r="AP15" s="87"/>
      <c r="AQ15" s="88"/>
      <c r="AR15" s="238"/>
    </row>
    <row r="16" spans="1:68" ht="22.5" customHeight="1" outlineLevel="1" thickBot="1">
      <c r="B16" s="167">
        <v>10</v>
      </c>
      <c r="C16" s="350"/>
      <c r="D16" s="80"/>
      <c r="E16" s="84"/>
      <c r="F16" s="84"/>
      <c r="G16" s="84"/>
      <c r="H16" s="84"/>
      <c r="I16" s="84"/>
      <c r="J16" s="84"/>
      <c r="K16" s="104">
        <f t="shared" si="0"/>
        <v>0</v>
      </c>
      <c r="L16" s="85"/>
      <c r="M16" s="85"/>
      <c r="N16" s="85"/>
      <c r="O16" s="105">
        <f t="shared" si="3"/>
        <v>0</v>
      </c>
      <c r="P16" s="85"/>
      <c r="Q16" s="85"/>
      <c r="R16" s="85"/>
      <c r="S16" s="106" t="e">
        <f t="shared" si="1"/>
        <v>#DIV/0!</v>
      </c>
      <c r="T16" s="87"/>
      <c r="U16" s="87"/>
      <c r="V16" s="238"/>
      <c r="X16" s="167">
        <v>10</v>
      </c>
      <c r="Y16" s="86"/>
      <c r="Z16" s="80"/>
      <c r="AA16" s="84"/>
      <c r="AB16" s="84"/>
      <c r="AC16" s="84"/>
      <c r="AD16" s="84"/>
      <c r="AE16" s="84"/>
      <c r="AF16" s="84"/>
      <c r="AG16" s="104"/>
      <c r="AH16" s="85"/>
      <c r="AI16" s="85"/>
      <c r="AJ16" s="85"/>
      <c r="AK16" s="105"/>
      <c r="AL16" s="85"/>
      <c r="AM16" s="85"/>
      <c r="AN16" s="85"/>
      <c r="AO16" s="106"/>
      <c r="AP16" s="87"/>
      <c r="AQ16" s="88"/>
      <c r="AR16" s="238"/>
    </row>
    <row r="17" spans="1:90" ht="22.5" customHeight="1">
      <c r="B17" s="330" t="s">
        <v>114</v>
      </c>
      <c r="C17" s="263" t="e">
        <f t="shared" ref="C17:U17" si="6">AVERAGE(C7:C16)</f>
        <v>#DIV/0!</v>
      </c>
      <c r="D17" s="264" t="e">
        <f t="shared" si="6"/>
        <v>#DIV/0!</v>
      </c>
      <c r="E17" s="264" t="e">
        <f t="shared" si="6"/>
        <v>#DIV/0!</v>
      </c>
      <c r="F17" s="264" t="e">
        <f t="shared" si="6"/>
        <v>#DIV/0!</v>
      </c>
      <c r="G17" s="264" t="e">
        <f t="shared" si="6"/>
        <v>#DIV/0!</v>
      </c>
      <c r="H17" s="264" t="e">
        <f t="shared" si="6"/>
        <v>#DIV/0!</v>
      </c>
      <c r="I17" s="264" t="e">
        <f t="shared" si="6"/>
        <v>#DIV/0!</v>
      </c>
      <c r="J17" s="264" t="e">
        <f t="shared" si="6"/>
        <v>#DIV/0!</v>
      </c>
      <c r="K17" s="264">
        <f t="shared" si="6"/>
        <v>0</v>
      </c>
      <c r="L17" s="264" t="e">
        <f t="shared" si="6"/>
        <v>#DIV/0!</v>
      </c>
      <c r="M17" s="264" t="e">
        <f t="shared" si="6"/>
        <v>#DIV/0!</v>
      </c>
      <c r="N17" s="264" t="e">
        <f t="shared" si="6"/>
        <v>#DIV/0!</v>
      </c>
      <c r="O17" s="264">
        <f t="shared" si="6"/>
        <v>0</v>
      </c>
      <c r="P17" s="264" t="e">
        <f t="shared" si="6"/>
        <v>#DIV/0!</v>
      </c>
      <c r="Q17" s="264" t="e">
        <f t="shared" si="6"/>
        <v>#DIV/0!</v>
      </c>
      <c r="R17" s="264" t="e">
        <f t="shared" si="6"/>
        <v>#DIV/0!</v>
      </c>
      <c r="S17" s="499" t="e">
        <f t="shared" si="6"/>
        <v>#DIV/0!</v>
      </c>
      <c r="T17" s="264" t="e">
        <f t="shared" si="6"/>
        <v>#DIV/0!</v>
      </c>
      <c r="U17" s="264" t="e">
        <f t="shared" si="6"/>
        <v>#DIV/0!</v>
      </c>
      <c r="V17" s="334" t="e">
        <f>AVERAGE(C7:C16,G7:G16,T7:T16)</f>
        <v>#DIV/0!</v>
      </c>
      <c r="W17" s="114"/>
      <c r="X17" s="336" t="s">
        <v>114</v>
      </c>
      <c r="Y17" s="263">
        <f t="shared" ref="Y17:AQ17" si="7">AVERAGE(Y7:Y16)</f>
        <v>21.348000000000003</v>
      </c>
      <c r="Z17" s="264">
        <f t="shared" si="7"/>
        <v>348.41399999999999</v>
      </c>
      <c r="AA17" s="264">
        <f t="shared" si="7"/>
        <v>207.41</v>
      </c>
      <c r="AB17" s="264">
        <f t="shared" si="7"/>
        <v>7.583333333333333</v>
      </c>
      <c r="AC17" s="264">
        <f t="shared" si="7"/>
        <v>21.229999999999997</v>
      </c>
      <c r="AD17" s="264">
        <f t="shared" si="7"/>
        <v>0.38800000000000001</v>
      </c>
      <c r="AE17" s="264">
        <f t="shared" si="7"/>
        <v>0.23199999999999998</v>
      </c>
      <c r="AF17" s="264">
        <f t="shared" si="7"/>
        <v>1.6539999999999999</v>
      </c>
      <c r="AG17" s="264">
        <f t="shared" si="7"/>
        <v>2.274</v>
      </c>
      <c r="AH17" s="264">
        <f t="shared" si="7"/>
        <v>29.4</v>
      </c>
      <c r="AI17" s="264">
        <f t="shared" si="7"/>
        <v>45</v>
      </c>
      <c r="AJ17" s="264">
        <f t="shared" si="7"/>
        <v>67</v>
      </c>
      <c r="AK17" s="264">
        <f t="shared" si="7"/>
        <v>141.4</v>
      </c>
      <c r="AL17" s="264">
        <f t="shared" si="7"/>
        <v>120.2</v>
      </c>
      <c r="AM17" s="264">
        <f t="shared" si="7"/>
        <v>188</v>
      </c>
      <c r="AN17" s="264">
        <f t="shared" si="7"/>
        <v>244</v>
      </c>
      <c r="AO17" s="499">
        <f t="shared" si="7"/>
        <v>0.93846153846153846</v>
      </c>
      <c r="AP17" s="264">
        <f t="shared" si="7"/>
        <v>21.66</v>
      </c>
      <c r="AQ17" s="264">
        <f t="shared" si="7"/>
        <v>0.152</v>
      </c>
      <c r="AR17" s="107">
        <f>AVERAGE(Y7:Y16,AC7:AC16,AP7:AP16)</f>
        <v>21.322727272727267</v>
      </c>
    </row>
    <row r="18" spans="1:90" ht="22.5" customHeight="1">
      <c r="B18" s="130" t="s">
        <v>17</v>
      </c>
      <c r="C18" s="265">
        <f t="shared" ref="C18:U18" si="8">MAX(C7:C16)</f>
        <v>0</v>
      </c>
      <c r="D18" s="260">
        <f t="shared" si="8"/>
        <v>0</v>
      </c>
      <c r="E18" s="260">
        <f t="shared" si="8"/>
        <v>0</v>
      </c>
      <c r="F18" s="260">
        <f t="shared" si="8"/>
        <v>0</v>
      </c>
      <c r="G18" s="260">
        <f t="shared" si="8"/>
        <v>0</v>
      </c>
      <c r="H18" s="260">
        <f t="shared" si="8"/>
        <v>0</v>
      </c>
      <c r="I18" s="260">
        <f t="shared" si="8"/>
        <v>0</v>
      </c>
      <c r="J18" s="260">
        <f t="shared" si="8"/>
        <v>0</v>
      </c>
      <c r="K18" s="260">
        <f t="shared" si="8"/>
        <v>0</v>
      </c>
      <c r="L18" s="260">
        <f t="shared" si="8"/>
        <v>0</v>
      </c>
      <c r="M18" s="260">
        <f t="shared" si="8"/>
        <v>0</v>
      </c>
      <c r="N18" s="260">
        <f t="shared" si="8"/>
        <v>0</v>
      </c>
      <c r="O18" s="260">
        <f t="shared" si="8"/>
        <v>0</v>
      </c>
      <c r="P18" s="260">
        <f t="shared" si="8"/>
        <v>0</v>
      </c>
      <c r="Q18" s="260">
        <f t="shared" si="8"/>
        <v>0</v>
      </c>
      <c r="R18" s="260">
        <f t="shared" si="8"/>
        <v>0</v>
      </c>
      <c r="S18" s="260" t="e">
        <f t="shared" si="8"/>
        <v>#DIV/0!</v>
      </c>
      <c r="T18" s="260">
        <f t="shared" si="8"/>
        <v>0</v>
      </c>
      <c r="U18" s="260">
        <f t="shared" si="8"/>
        <v>0</v>
      </c>
      <c r="V18" s="108">
        <f>MAX(C7:C16,G7:G16,T7:T16)</f>
        <v>0</v>
      </c>
      <c r="W18" s="114"/>
      <c r="X18" s="261" t="s">
        <v>17</v>
      </c>
      <c r="Y18" s="265">
        <f t="shared" ref="Y18:AQ18" si="9">MAX(Y7:Y16)</f>
        <v>21.73</v>
      </c>
      <c r="Z18" s="260">
        <f t="shared" si="9"/>
        <v>356.8</v>
      </c>
      <c r="AA18" s="260">
        <f t="shared" si="9"/>
        <v>211.18</v>
      </c>
      <c r="AB18" s="260">
        <f t="shared" si="9"/>
        <v>7.67</v>
      </c>
      <c r="AC18" s="260">
        <f t="shared" si="9"/>
        <v>21.58</v>
      </c>
      <c r="AD18" s="260">
        <f t="shared" si="9"/>
        <v>1.4</v>
      </c>
      <c r="AE18" s="260">
        <f t="shared" si="9"/>
        <v>0.3</v>
      </c>
      <c r="AF18" s="260">
        <f t="shared" si="9"/>
        <v>3.6</v>
      </c>
      <c r="AG18" s="260">
        <f t="shared" si="9"/>
        <v>3.91</v>
      </c>
      <c r="AH18" s="260">
        <f t="shared" si="9"/>
        <v>30</v>
      </c>
      <c r="AI18" s="260">
        <f t="shared" si="9"/>
        <v>54</v>
      </c>
      <c r="AJ18" s="260">
        <f t="shared" si="9"/>
        <v>72</v>
      </c>
      <c r="AK18" s="260">
        <f t="shared" si="9"/>
        <v>156</v>
      </c>
      <c r="AL18" s="260">
        <f t="shared" si="9"/>
        <v>125</v>
      </c>
      <c r="AM18" s="260">
        <f t="shared" si="9"/>
        <v>195</v>
      </c>
      <c r="AN18" s="260">
        <f t="shared" si="9"/>
        <v>250</v>
      </c>
      <c r="AO18" s="260">
        <f t="shared" si="9"/>
        <v>0.96153846153846156</v>
      </c>
      <c r="AP18" s="260">
        <f t="shared" si="9"/>
        <v>21.66</v>
      </c>
      <c r="AQ18" s="260">
        <f t="shared" si="9"/>
        <v>0.152</v>
      </c>
      <c r="AR18" s="108">
        <f>MAX(Y7:Y16,AC7:AC16,AP7:AP16)</f>
        <v>21.73</v>
      </c>
    </row>
    <row r="19" spans="1:90" ht="22.5" customHeight="1">
      <c r="B19" s="130" t="s">
        <v>18</v>
      </c>
      <c r="C19" s="265">
        <f t="shared" ref="C19:U19" si="10">MIN(C7:C16)</f>
        <v>0</v>
      </c>
      <c r="D19" s="260">
        <f t="shared" si="10"/>
        <v>0</v>
      </c>
      <c r="E19" s="260">
        <f t="shared" si="10"/>
        <v>0</v>
      </c>
      <c r="F19" s="260">
        <f t="shared" si="10"/>
        <v>0</v>
      </c>
      <c r="G19" s="260">
        <f t="shared" si="10"/>
        <v>0</v>
      </c>
      <c r="H19" s="260">
        <f t="shared" si="10"/>
        <v>0</v>
      </c>
      <c r="I19" s="260">
        <f t="shared" si="10"/>
        <v>0</v>
      </c>
      <c r="J19" s="260">
        <f t="shared" si="10"/>
        <v>0</v>
      </c>
      <c r="K19" s="260">
        <f t="shared" si="10"/>
        <v>0</v>
      </c>
      <c r="L19" s="260">
        <f t="shared" si="10"/>
        <v>0</v>
      </c>
      <c r="M19" s="260">
        <f t="shared" si="10"/>
        <v>0</v>
      </c>
      <c r="N19" s="260">
        <f t="shared" si="10"/>
        <v>0</v>
      </c>
      <c r="O19" s="260">
        <f t="shared" si="10"/>
        <v>0</v>
      </c>
      <c r="P19" s="260">
        <f t="shared" si="10"/>
        <v>0</v>
      </c>
      <c r="Q19" s="260">
        <f t="shared" si="10"/>
        <v>0</v>
      </c>
      <c r="R19" s="260">
        <f t="shared" si="10"/>
        <v>0</v>
      </c>
      <c r="S19" s="260" t="e">
        <f t="shared" si="10"/>
        <v>#DIV/0!</v>
      </c>
      <c r="T19" s="260">
        <f t="shared" si="10"/>
        <v>0</v>
      </c>
      <c r="U19" s="260">
        <f t="shared" si="10"/>
        <v>0</v>
      </c>
      <c r="V19" s="108">
        <f>MIN(C7:C16,G7:G16,T7:T16)</f>
        <v>0</v>
      </c>
      <c r="W19" s="114"/>
      <c r="X19" s="261" t="s">
        <v>18</v>
      </c>
      <c r="Y19" s="265">
        <f t="shared" ref="Y19:AQ19" si="11">MIN(Y7:Y16)</f>
        <v>21.1</v>
      </c>
      <c r="Z19" s="260">
        <f t="shared" si="11"/>
        <v>340.8</v>
      </c>
      <c r="AA19" s="260">
        <f t="shared" si="11"/>
        <v>202.31</v>
      </c>
      <c r="AB19" s="260">
        <f t="shared" si="11"/>
        <v>7.49</v>
      </c>
      <c r="AC19" s="260">
        <f t="shared" si="11"/>
        <v>20.81</v>
      </c>
      <c r="AD19" s="260">
        <f t="shared" si="11"/>
        <v>0.12</v>
      </c>
      <c r="AE19" s="260">
        <f t="shared" si="11"/>
        <v>0.18</v>
      </c>
      <c r="AF19" s="260">
        <f t="shared" si="11"/>
        <v>1.07</v>
      </c>
      <c r="AG19" s="260">
        <f t="shared" si="11"/>
        <v>1.5</v>
      </c>
      <c r="AH19" s="260">
        <f t="shared" si="11"/>
        <v>29</v>
      </c>
      <c r="AI19" s="260">
        <f t="shared" si="11"/>
        <v>32</v>
      </c>
      <c r="AJ19" s="260">
        <f t="shared" si="11"/>
        <v>57</v>
      </c>
      <c r="AK19" s="260">
        <f t="shared" si="11"/>
        <v>127</v>
      </c>
      <c r="AL19" s="260">
        <f t="shared" si="11"/>
        <v>116</v>
      </c>
      <c r="AM19" s="260">
        <f t="shared" si="11"/>
        <v>175</v>
      </c>
      <c r="AN19" s="260">
        <f t="shared" si="11"/>
        <v>240</v>
      </c>
      <c r="AO19" s="260">
        <f t="shared" si="11"/>
        <v>0.92307692307692313</v>
      </c>
      <c r="AP19" s="260">
        <f t="shared" si="11"/>
        <v>21.66</v>
      </c>
      <c r="AQ19" s="260">
        <f t="shared" si="11"/>
        <v>0.152</v>
      </c>
      <c r="AR19" s="108">
        <f>MIN(Y7:Y16,AC7:AC16,AP7:AP16)</f>
        <v>20.81</v>
      </c>
    </row>
    <row r="20" spans="1:90" ht="22.5" customHeight="1">
      <c r="B20" s="130" t="s">
        <v>11</v>
      </c>
      <c r="C20" s="265" t="e">
        <f t="shared" ref="C20:S20" si="12">STDEV(C7:C16)</f>
        <v>#DIV/0!</v>
      </c>
      <c r="D20" s="260" t="e">
        <f t="shared" si="12"/>
        <v>#DIV/0!</v>
      </c>
      <c r="E20" s="260" t="e">
        <f t="shared" si="12"/>
        <v>#DIV/0!</v>
      </c>
      <c r="F20" s="260" t="e">
        <f t="shared" si="12"/>
        <v>#DIV/0!</v>
      </c>
      <c r="G20" s="260" t="e">
        <f t="shared" si="12"/>
        <v>#DIV/0!</v>
      </c>
      <c r="H20" s="260" t="e">
        <f t="shared" si="12"/>
        <v>#DIV/0!</v>
      </c>
      <c r="I20" s="260" t="e">
        <f t="shared" si="12"/>
        <v>#DIV/0!</v>
      </c>
      <c r="J20" s="260" t="e">
        <f t="shared" si="12"/>
        <v>#DIV/0!</v>
      </c>
      <c r="K20" s="260">
        <f t="shared" si="12"/>
        <v>0</v>
      </c>
      <c r="L20" s="260" t="e">
        <f t="shared" si="12"/>
        <v>#DIV/0!</v>
      </c>
      <c r="M20" s="260" t="e">
        <f t="shared" si="12"/>
        <v>#DIV/0!</v>
      </c>
      <c r="N20" s="260" t="e">
        <f t="shared" si="12"/>
        <v>#DIV/0!</v>
      </c>
      <c r="O20" s="260">
        <f t="shared" si="12"/>
        <v>0</v>
      </c>
      <c r="P20" s="260" t="e">
        <f t="shared" si="12"/>
        <v>#DIV/0!</v>
      </c>
      <c r="Q20" s="260" t="e">
        <f t="shared" si="12"/>
        <v>#DIV/0!</v>
      </c>
      <c r="R20" s="260" t="e">
        <f t="shared" si="12"/>
        <v>#DIV/0!</v>
      </c>
      <c r="S20" s="260" t="e">
        <f t="shared" si="12"/>
        <v>#DIV/0!</v>
      </c>
      <c r="T20" s="260">
        <f>IFERROR(STDEV(T7:T16)*0,0)</f>
        <v>0</v>
      </c>
      <c r="U20" s="260">
        <f>IFERROR(STDEV(U7:U16)*0,0)</f>
        <v>0</v>
      </c>
      <c r="V20" s="108" t="e">
        <f>STDEV(C7:C16,G7:G16,T7:T16)</f>
        <v>#DIV/0!</v>
      </c>
      <c r="W20" s="114"/>
      <c r="X20" s="261" t="s">
        <v>11</v>
      </c>
      <c r="Y20" s="265">
        <f t="shared" ref="Y20:AQ20" si="13">STDEV(Y7:Y16)</f>
        <v>0.24590648629102835</v>
      </c>
      <c r="Z20" s="260">
        <f t="shared" si="13"/>
        <v>5.9888546484281946</v>
      </c>
      <c r="AA20" s="260">
        <f t="shared" si="13"/>
        <v>3.2422831461795583</v>
      </c>
      <c r="AB20" s="260">
        <f t="shared" si="13"/>
        <v>9.0184995056457731E-2</v>
      </c>
      <c r="AC20" s="260">
        <f t="shared" si="13"/>
        <v>0.33533565274214439</v>
      </c>
      <c r="AD20" s="260">
        <f t="shared" si="13"/>
        <v>0.56583566518910766</v>
      </c>
      <c r="AE20" s="260">
        <f t="shared" si="13"/>
        <v>5.4497706373754853E-2</v>
      </c>
      <c r="AF20" s="260">
        <f t="shared" si="13"/>
        <v>1.0897385007422651</v>
      </c>
      <c r="AG20" s="260">
        <f t="shared" si="13"/>
        <v>1.0568963998424821</v>
      </c>
      <c r="AH20" s="260">
        <f t="shared" si="13"/>
        <v>0.54772255750516607</v>
      </c>
      <c r="AI20" s="260">
        <f t="shared" si="13"/>
        <v>8.6602540378443873</v>
      </c>
      <c r="AJ20" s="260">
        <f t="shared" si="13"/>
        <v>6.164414002968976</v>
      </c>
      <c r="AK20" s="260">
        <f t="shared" si="13"/>
        <v>13.277801022759755</v>
      </c>
      <c r="AL20" s="260">
        <f t="shared" si="13"/>
        <v>3.1937438845342627</v>
      </c>
      <c r="AM20" s="260">
        <f t="shared" si="13"/>
        <v>8.3666002653407556</v>
      </c>
      <c r="AN20" s="260">
        <f t="shared" si="13"/>
        <v>4.1833001326703778</v>
      </c>
      <c r="AO20" s="260">
        <f t="shared" si="13"/>
        <v>1.6089615894886049E-2</v>
      </c>
      <c r="AP20" s="260" t="e">
        <f t="shared" si="13"/>
        <v>#DIV/0!</v>
      </c>
      <c r="AQ20" s="260" t="e">
        <f t="shared" si="13"/>
        <v>#DIV/0!</v>
      </c>
      <c r="AR20" s="108">
        <f>STDEV(Y7:Y16,AC7:AC16,AP7:AP16)</f>
        <v>0.29182497868040391</v>
      </c>
    </row>
    <row r="21" spans="1:90" ht="22.5" customHeight="1" thickBot="1">
      <c r="B21" s="131" t="s">
        <v>16</v>
      </c>
      <c r="C21" s="267">
        <f>(C18-C19)</f>
        <v>0</v>
      </c>
      <c r="D21" s="268">
        <f t="shared" ref="D21:U21" si="14">(D18-D19)</f>
        <v>0</v>
      </c>
      <c r="E21" s="268">
        <f t="shared" si="14"/>
        <v>0</v>
      </c>
      <c r="F21" s="268">
        <f t="shared" si="14"/>
        <v>0</v>
      </c>
      <c r="G21" s="268">
        <f t="shared" si="14"/>
        <v>0</v>
      </c>
      <c r="H21" s="268">
        <f t="shared" si="14"/>
        <v>0</v>
      </c>
      <c r="I21" s="268">
        <f t="shared" si="14"/>
        <v>0</v>
      </c>
      <c r="J21" s="268">
        <f t="shared" si="14"/>
        <v>0</v>
      </c>
      <c r="K21" s="268">
        <f t="shared" si="14"/>
        <v>0</v>
      </c>
      <c r="L21" s="268">
        <f t="shared" si="14"/>
        <v>0</v>
      </c>
      <c r="M21" s="268">
        <f t="shared" si="14"/>
        <v>0</v>
      </c>
      <c r="N21" s="268">
        <f t="shared" si="14"/>
        <v>0</v>
      </c>
      <c r="O21" s="268">
        <f t="shared" si="14"/>
        <v>0</v>
      </c>
      <c r="P21" s="268">
        <f t="shared" si="14"/>
        <v>0</v>
      </c>
      <c r="Q21" s="268">
        <f t="shared" si="14"/>
        <v>0</v>
      </c>
      <c r="R21" s="268">
        <f t="shared" si="14"/>
        <v>0</v>
      </c>
      <c r="S21" s="268" t="e">
        <f t="shared" si="14"/>
        <v>#DIV/0!</v>
      </c>
      <c r="T21" s="268">
        <f t="shared" si="14"/>
        <v>0</v>
      </c>
      <c r="U21" s="268">
        <f t="shared" si="14"/>
        <v>0</v>
      </c>
      <c r="V21" s="109">
        <f>V18-V19</f>
        <v>0</v>
      </c>
      <c r="W21" s="114"/>
      <c r="X21" s="262" t="s">
        <v>16</v>
      </c>
      <c r="Y21" s="267">
        <f>(Y18-Y19)</f>
        <v>0.62999999999999901</v>
      </c>
      <c r="Z21" s="268">
        <f t="shared" ref="Z21:AQ21" si="15">(Z18-Z19)</f>
        <v>16</v>
      </c>
      <c r="AA21" s="268">
        <f t="shared" si="15"/>
        <v>8.8700000000000045</v>
      </c>
      <c r="AB21" s="268">
        <f t="shared" si="15"/>
        <v>0.17999999999999972</v>
      </c>
      <c r="AC21" s="268">
        <f t="shared" si="15"/>
        <v>0.76999999999999957</v>
      </c>
      <c r="AD21" s="268">
        <f t="shared" si="15"/>
        <v>1.2799999999999998</v>
      </c>
      <c r="AE21" s="268">
        <f t="shared" si="15"/>
        <v>0.12</v>
      </c>
      <c r="AF21" s="268">
        <f t="shared" si="15"/>
        <v>2.5300000000000002</v>
      </c>
      <c r="AG21" s="268">
        <f t="shared" si="15"/>
        <v>2.41</v>
      </c>
      <c r="AH21" s="268">
        <f t="shared" si="15"/>
        <v>1</v>
      </c>
      <c r="AI21" s="268">
        <f t="shared" si="15"/>
        <v>22</v>
      </c>
      <c r="AJ21" s="268">
        <f t="shared" si="15"/>
        <v>15</v>
      </c>
      <c r="AK21" s="268">
        <f t="shared" si="15"/>
        <v>29</v>
      </c>
      <c r="AL21" s="268">
        <f t="shared" si="15"/>
        <v>9</v>
      </c>
      <c r="AM21" s="268">
        <f t="shared" si="15"/>
        <v>20</v>
      </c>
      <c r="AN21" s="268">
        <f t="shared" si="15"/>
        <v>10</v>
      </c>
      <c r="AO21" s="268">
        <f t="shared" si="15"/>
        <v>3.8461538461538436E-2</v>
      </c>
      <c r="AP21" s="268">
        <f t="shared" si="15"/>
        <v>0</v>
      </c>
      <c r="AQ21" s="268">
        <f t="shared" si="15"/>
        <v>0</v>
      </c>
      <c r="AR21" s="109">
        <f>AR18-AR19</f>
        <v>0.92000000000000171</v>
      </c>
    </row>
    <row r="22" spans="1:90" ht="22.5" customHeight="1">
      <c r="B22" s="162"/>
      <c r="C22" s="122"/>
      <c r="D22" s="122"/>
      <c r="E22" s="122"/>
      <c r="F22" s="123"/>
      <c r="G22" s="122"/>
      <c r="H22" s="122"/>
      <c r="I22" s="122"/>
      <c r="J22" s="122"/>
      <c r="K22" s="122"/>
      <c r="L22" s="124"/>
      <c r="M22" s="124"/>
      <c r="N22" s="124"/>
      <c r="O22" s="124"/>
      <c r="P22" s="124"/>
      <c r="Q22" s="124"/>
      <c r="R22" s="124"/>
      <c r="S22" s="122"/>
      <c r="T22" s="122"/>
      <c r="U22" s="123"/>
      <c r="V22" s="123"/>
      <c r="W22" s="114"/>
      <c r="X22" s="89"/>
      <c r="Y22" s="122"/>
      <c r="Z22" s="122"/>
      <c r="AA22" s="122"/>
      <c r="AB22" s="122"/>
      <c r="AC22" s="122"/>
      <c r="AD22" s="122"/>
      <c r="AE22" s="122"/>
      <c r="AF22" s="122"/>
      <c r="AG22" s="124"/>
      <c r="AH22" s="124"/>
      <c r="AI22" s="124"/>
      <c r="AJ22" s="124"/>
      <c r="AK22" s="124"/>
      <c r="AL22" s="124"/>
      <c r="AM22" s="124"/>
      <c r="AN22" s="122"/>
      <c r="AO22" s="122"/>
      <c r="AP22" s="122"/>
      <c r="AQ22" s="123"/>
    </row>
    <row r="23" spans="1:90" ht="59.5" customHeight="1">
      <c r="L23" s="90"/>
      <c r="M23" s="90"/>
      <c r="N23" s="90"/>
      <c r="O23" s="90"/>
      <c r="P23" s="90"/>
      <c r="Q23" s="90"/>
      <c r="R23" s="90"/>
      <c r="X23" s="543"/>
      <c r="Y23" s="543"/>
      <c r="Z23" s="543"/>
      <c r="AA23" s="543"/>
      <c r="AK23" s="539"/>
      <c r="AL23" s="539"/>
      <c r="AM23" s="539"/>
      <c r="AN23" s="539"/>
      <c r="AO23" s="539"/>
      <c r="AP23" s="539"/>
      <c r="AQ23" s="539"/>
    </row>
    <row r="24" spans="1:90" s="110" customFormat="1" ht="29.5" customHeight="1" thickBot="1">
      <c r="A24" s="215"/>
      <c r="B24" s="216" t="s">
        <v>141</v>
      </c>
      <c r="C24" s="111"/>
      <c r="D24" s="111"/>
      <c r="E24" s="111"/>
      <c r="F24" s="111"/>
      <c r="L24" s="112"/>
      <c r="M24" s="112"/>
      <c r="N24" s="112"/>
      <c r="O24" s="112"/>
      <c r="P24" s="113"/>
      <c r="Q24" s="113"/>
      <c r="R24" s="537" t="s">
        <v>187</v>
      </c>
      <c r="S24" s="537"/>
      <c r="T24" s="537"/>
      <c r="U24" s="537"/>
      <c r="V24" s="113"/>
      <c r="W24" s="114"/>
      <c r="X24" s="217" t="s">
        <v>141</v>
      </c>
      <c r="Y24" s="199"/>
      <c r="Z24" s="199"/>
      <c r="AA24" s="199"/>
      <c r="AB24" s="220"/>
      <c r="AC24" s="90"/>
      <c r="AD24" s="90"/>
      <c r="AE24" s="90"/>
      <c r="AF24" s="90"/>
      <c r="AG24" s="90"/>
      <c r="AH24" s="91"/>
      <c r="AI24" s="91"/>
      <c r="AJ24" s="91"/>
      <c r="AK24" s="91"/>
      <c r="AL24" s="133"/>
      <c r="AM24" s="133"/>
      <c r="AN24" s="133"/>
      <c r="AP24" s="221"/>
      <c r="AQ24" s="221" t="s">
        <v>263</v>
      </c>
      <c r="AR24" s="133"/>
      <c r="AU24" s="216" t="s">
        <v>141</v>
      </c>
      <c r="AV24" s="111"/>
      <c r="AW24" s="111"/>
      <c r="AX24" s="111"/>
      <c r="AY24" s="111"/>
      <c r="BE24" s="112"/>
      <c r="BF24" s="112"/>
      <c r="BG24" s="112"/>
      <c r="BH24" s="112"/>
      <c r="BI24" s="219"/>
      <c r="BJ24" s="219"/>
      <c r="BK24" s="537" t="s">
        <v>172</v>
      </c>
      <c r="BL24" s="537"/>
      <c r="BM24" s="537"/>
      <c r="BN24" s="537"/>
      <c r="BO24" s="219"/>
      <c r="BR24" s="216" t="s">
        <v>141</v>
      </c>
      <c r="BS24" s="111"/>
      <c r="BT24" s="111"/>
      <c r="BU24" s="111"/>
      <c r="BV24" s="111"/>
      <c r="CB24" s="112"/>
      <c r="CC24" s="112"/>
      <c r="CD24" s="112"/>
      <c r="CE24" s="112"/>
      <c r="CF24" s="219"/>
      <c r="CG24" s="219"/>
      <c r="CH24" s="537" t="s">
        <v>166</v>
      </c>
      <c r="CI24" s="537"/>
      <c r="CJ24" s="537"/>
      <c r="CK24" s="537"/>
      <c r="CL24" s="219"/>
    </row>
    <row r="25" spans="1:90" s="136" customFormat="1" ht="62.5" customHeight="1" thickBot="1">
      <c r="A25" s="236"/>
      <c r="B25" s="534" t="s">
        <v>167</v>
      </c>
      <c r="C25" s="535"/>
      <c r="D25" s="535"/>
      <c r="E25" s="535"/>
      <c r="F25" s="535"/>
      <c r="G25" s="535"/>
      <c r="H25" s="535"/>
      <c r="I25" s="535"/>
      <c r="J25" s="535"/>
      <c r="K25" s="535"/>
      <c r="L25" s="535"/>
      <c r="M25" s="535"/>
      <c r="N25" s="535"/>
      <c r="O25" s="535"/>
      <c r="P25" s="535"/>
      <c r="Q25" s="535"/>
      <c r="R25" s="535"/>
      <c r="S25" s="535"/>
      <c r="T25" s="535"/>
      <c r="U25" s="535"/>
      <c r="V25" s="536"/>
      <c r="W25" s="245"/>
      <c r="X25" s="534" t="s">
        <v>168</v>
      </c>
      <c r="Y25" s="535"/>
      <c r="Z25" s="535"/>
      <c r="AA25" s="535"/>
      <c r="AB25" s="535"/>
      <c r="AC25" s="535"/>
      <c r="AD25" s="535"/>
      <c r="AE25" s="535"/>
      <c r="AF25" s="535"/>
      <c r="AG25" s="535"/>
      <c r="AH25" s="535"/>
      <c r="AI25" s="535"/>
      <c r="AJ25" s="535"/>
      <c r="AK25" s="535"/>
      <c r="AL25" s="535"/>
      <c r="AM25" s="535"/>
      <c r="AN25" s="535"/>
      <c r="AO25" s="535"/>
      <c r="AP25" s="535"/>
      <c r="AQ25" s="535"/>
      <c r="AR25" s="536"/>
      <c r="AU25" s="534" t="s">
        <v>163</v>
      </c>
      <c r="AV25" s="535"/>
      <c r="AW25" s="535"/>
      <c r="AX25" s="535"/>
      <c r="AY25" s="535"/>
      <c r="AZ25" s="535"/>
      <c r="BA25" s="535"/>
      <c r="BB25" s="535"/>
      <c r="BC25" s="535"/>
      <c r="BD25" s="535"/>
      <c r="BE25" s="535"/>
      <c r="BF25" s="535"/>
      <c r="BG25" s="535"/>
      <c r="BH25" s="535"/>
      <c r="BI25" s="535"/>
      <c r="BJ25" s="535"/>
      <c r="BK25" s="535"/>
      <c r="BL25" s="535"/>
      <c r="BM25" s="535"/>
      <c r="BN25" s="535"/>
      <c r="BO25" s="536"/>
      <c r="BR25" s="534" t="s">
        <v>164</v>
      </c>
      <c r="BS25" s="535"/>
      <c r="BT25" s="535"/>
      <c r="BU25" s="535"/>
      <c r="BV25" s="535"/>
      <c r="BW25" s="535"/>
      <c r="BX25" s="535"/>
      <c r="BY25" s="535"/>
      <c r="BZ25" s="535"/>
      <c r="CA25" s="535"/>
      <c r="CB25" s="535"/>
      <c r="CC25" s="535"/>
      <c r="CD25" s="535"/>
      <c r="CE25" s="535"/>
      <c r="CF25" s="535"/>
      <c r="CG25" s="535"/>
      <c r="CH25" s="535"/>
      <c r="CI25" s="535"/>
      <c r="CJ25" s="535"/>
      <c r="CK25" s="535"/>
      <c r="CL25" s="536"/>
    </row>
    <row r="26" spans="1:90" s="94" customFormat="1" ht="80.5" customHeight="1" thickBot="1">
      <c r="A26" s="237"/>
      <c r="B26" s="134">
        <v>375</v>
      </c>
      <c r="C26" s="99" t="s">
        <v>110</v>
      </c>
      <c r="D26" s="99" t="s">
        <v>0</v>
      </c>
      <c r="E26" s="99" t="s">
        <v>1</v>
      </c>
      <c r="F26" s="99" t="s">
        <v>121</v>
      </c>
      <c r="G26" s="99" t="s">
        <v>110</v>
      </c>
      <c r="H26" s="99" t="s">
        <v>3</v>
      </c>
      <c r="I26" s="241" t="s">
        <v>4</v>
      </c>
      <c r="J26" s="99" t="s">
        <v>5</v>
      </c>
      <c r="K26" s="241" t="s">
        <v>6</v>
      </c>
      <c r="L26" s="242" t="s">
        <v>7</v>
      </c>
      <c r="M26" s="243" t="s">
        <v>8</v>
      </c>
      <c r="N26" s="242" t="s">
        <v>9</v>
      </c>
      <c r="O26" s="243" t="s">
        <v>10</v>
      </c>
      <c r="P26" s="242" t="s">
        <v>15</v>
      </c>
      <c r="Q26" s="243" t="s">
        <v>14</v>
      </c>
      <c r="R26" s="242" t="s">
        <v>13</v>
      </c>
      <c r="S26" s="99" t="s">
        <v>12</v>
      </c>
      <c r="T26" s="99" t="s">
        <v>110</v>
      </c>
      <c r="U26" s="99" t="s">
        <v>111</v>
      </c>
      <c r="V26" s="99" t="s">
        <v>19</v>
      </c>
      <c r="W26" s="246"/>
      <c r="X26" s="134">
        <v>355</v>
      </c>
      <c r="Y26" s="99" t="s">
        <v>2</v>
      </c>
      <c r="Z26" s="99" t="s">
        <v>0</v>
      </c>
      <c r="AA26" s="99" t="s">
        <v>1</v>
      </c>
      <c r="AB26" s="99" t="s">
        <v>122</v>
      </c>
      <c r="AC26" s="99" t="s">
        <v>2</v>
      </c>
      <c r="AD26" s="99" t="s">
        <v>3</v>
      </c>
      <c r="AE26" s="241" t="s">
        <v>4</v>
      </c>
      <c r="AF26" s="99" t="s">
        <v>5</v>
      </c>
      <c r="AG26" s="241" t="s">
        <v>6</v>
      </c>
      <c r="AH26" s="242" t="s">
        <v>7</v>
      </c>
      <c r="AI26" s="243" t="s">
        <v>8</v>
      </c>
      <c r="AJ26" s="242" t="s">
        <v>9</v>
      </c>
      <c r="AK26" s="243" t="s">
        <v>10</v>
      </c>
      <c r="AL26" s="242" t="s">
        <v>15</v>
      </c>
      <c r="AM26" s="243" t="s">
        <v>14</v>
      </c>
      <c r="AN26" s="242" t="s">
        <v>13</v>
      </c>
      <c r="AO26" s="241" t="s">
        <v>12</v>
      </c>
      <c r="AP26" s="99" t="s">
        <v>110</v>
      </c>
      <c r="AQ26" s="99" t="s">
        <v>111</v>
      </c>
      <c r="AR26" s="99" t="s">
        <v>19</v>
      </c>
      <c r="AU26" s="134">
        <v>370</v>
      </c>
      <c r="AV26" s="99" t="s">
        <v>110</v>
      </c>
      <c r="AW26" s="99" t="s">
        <v>0</v>
      </c>
      <c r="AX26" s="99" t="s">
        <v>1</v>
      </c>
      <c r="AY26" s="99" t="s">
        <v>121</v>
      </c>
      <c r="AZ26" s="99" t="s">
        <v>110</v>
      </c>
      <c r="BA26" s="99" t="s">
        <v>3</v>
      </c>
      <c r="BB26" s="241" t="s">
        <v>4</v>
      </c>
      <c r="BC26" s="99" t="s">
        <v>5</v>
      </c>
      <c r="BD26" s="241" t="s">
        <v>6</v>
      </c>
      <c r="BE26" s="242" t="s">
        <v>7</v>
      </c>
      <c r="BF26" s="243" t="s">
        <v>8</v>
      </c>
      <c r="BG26" s="242" t="s">
        <v>9</v>
      </c>
      <c r="BH26" s="243" t="s">
        <v>10</v>
      </c>
      <c r="BI26" s="242" t="s">
        <v>15</v>
      </c>
      <c r="BJ26" s="243" t="s">
        <v>14</v>
      </c>
      <c r="BK26" s="242" t="s">
        <v>13</v>
      </c>
      <c r="BL26" s="99" t="s">
        <v>12</v>
      </c>
      <c r="BM26" s="99" t="s">
        <v>110</v>
      </c>
      <c r="BN26" s="99" t="s">
        <v>111</v>
      </c>
      <c r="BO26" s="99" t="s">
        <v>19</v>
      </c>
      <c r="BR26" s="329">
        <v>350</v>
      </c>
      <c r="BS26" s="95" t="s">
        <v>110</v>
      </c>
      <c r="BT26" s="95" t="s">
        <v>0</v>
      </c>
      <c r="BU26" s="95" t="s">
        <v>1</v>
      </c>
      <c r="BV26" s="95" t="s">
        <v>121</v>
      </c>
      <c r="BW26" s="95" t="s">
        <v>110</v>
      </c>
      <c r="BX26" s="95" t="s">
        <v>3</v>
      </c>
      <c r="BY26" s="96" t="s">
        <v>4</v>
      </c>
      <c r="BZ26" s="95" t="s">
        <v>5</v>
      </c>
      <c r="CA26" s="96" t="s">
        <v>6</v>
      </c>
      <c r="CB26" s="97" t="s">
        <v>7</v>
      </c>
      <c r="CC26" s="98" t="s">
        <v>8</v>
      </c>
      <c r="CD26" s="97" t="s">
        <v>9</v>
      </c>
      <c r="CE26" s="98" t="s">
        <v>10</v>
      </c>
      <c r="CF26" s="97" t="s">
        <v>15</v>
      </c>
      <c r="CG26" s="98" t="s">
        <v>14</v>
      </c>
      <c r="CH26" s="97" t="s">
        <v>13</v>
      </c>
      <c r="CI26" s="95" t="s">
        <v>12</v>
      </c>
      <c r="CJ26" s="95" t="s">
        <v>110</v>
      </c>
      <c r="CK26" s="95" t="s">
        <v>111</v>
      </c>
      <c r="CL26" s="95" t="s">
        <v>19</v>
      </c>
    </row>
    <row r="27" spans="1:90" s="237" customFormat="1" ht="22.5" customHeight="1">
      <c r="B27" s="166">
        <v>1</v>
      </c>
      <c r="C27" s="381">
        <v>29.04</v>
      </c>
      <c r="D27" s="377">
        <v>453.66</v>
      </c>
      <c r="E27" s="234">
        <v>266.41000000000003</v>
      </c>
      <c r="F27" s="377">
        <v>7.46</v>
      </c>
      <c r="G27" s="377">
        <v>26.81</v>
      </c>
      <c r="H27" s="377">
        <v>0.04</v>
      </c>
      <c r="I27" s="377">
        <v>3.23</v>
      </c>
      <c r="J27" s="377">
        <v>12.48</v>
      </c>
      <c r="K27" s="234">
        <f>SUM(H27:J27)</f>
        <v>15.75</v>
      </c>
      <c r="L27" s="379">
        <v>49</v>
      </c>
      <c r="M27" s="379">
        <v>76</v>
      </c>
      <c r="N27" s="379">
        <v>118</v>
      </c>
      <c r="O27" s="248">
        <f>SUM(L27:N27)</f>
        <v>243</v>
      </c>
      <c r="P27" s="379">
        <v>180</v>
      </c>
      <c r="Q27" s="379">
        <v>260</v>
      </c>
      <c r="R27" s="379">
        <v>330</v>
      </c>
      <c r="S27" s="258">
        <f t="shared" ref="S27:S31" si="16">R27/$B$26</f>
        <v>0.88</v>
      </c>
      <c r="T27" s="377">
        <v>26.68</v>
      </c>
      <c r="U27" s="377">
        <v>0.13</v>
      </c>
      <c r="V27" s="240"/>
      <c r="W27" s="246"/>
      <c r="X27" s="166">
        <v>1</v>
      </c>
      <c r="Y27" s="498">
        <v>29.46</v>
      </c>
      <c r="Z27" s="273">
        <v>524.71</v>
      </c>
      <c r="AA27" s="274">
        <v>368.99</v>
      </c>
      <c r="AB27" s="275">
        <v>7.62</v>
      </c>
      <c r="AC27" s="273">
        <v>31.36</v>
      </c>
      <c r="AD27" s="275">
        <v>0.11</v>
      </c>
      <c r="AE27" s="276">
        <v>0.41</v>
      </c>
      <c r="AF27" s="276">
        <v>1.32</v>
      </c>
      <c r="AG27" s="104">
        <f t="shared" ref="AG27:AG31" si="17">SUM(AD27:AF27)</f>
        <v>1.84</v>
      </c>
      <c r="AH27" s="277">
        <v>41</v>
      </c>
      <c r="AI27" s="277">
        <v>59</v>
      </c>
      <c r="AJ27" s="277">
        <v>76</v>
      </c>
      <c r="AK27" s="105">
        <f t="shared" ref="AK27:AK31" si="18">SUM(AH27:AJ27)</f>
        <v>176</v>
      </c>
      <c r="AL27" s="278">
        <v>170</v>
      </c>
      <c r="AM27" s="278">
        <v>210</v>
      </c>
      <c r="AN27" s="278">
        <v>280</v>
      </c>
      <c r="AO27" s="106">
        <f>AN27/X26</f>
        <v>0.78873239436619713</v>
      </c>
      <c r="AP27" s="272">
        <v>29.6</v>
      </c>
      <c r="AQ27" s="288">
        <v>0.155</v>
      </c>
      <c r="AR27" s="290"/>
      <c r="AU27" s="331">
        <v>1</v>
      </c>
      <c r="AV27" s="118">
        <v>31.33</v>
      </c>
      <c r="AW27" s="118">
        <v>604.29999999999995</v>
      </c>
      <c r="AX27" s="345">
        <v>396.36</v>
      </c>
      <c r="AY27" s="345">
        <v>8.24</v>
      </c>
      <c r="AZ27" s="118">
        <v>30.47</v>
      </c>
      <c r="BA27" s="118">
        <v>0.1</v>
      </c>
      <c r="BB27" s="118">
        <v>8.4600000000000009</v>
      </c>
      <c r="BC27" s="118">
        <v>19.170000000000002</v>
      </c>
      <c r="BD27" s="345">
        <f>SUM(BA27:BC27)</f>
        <v>27.730000000000004</v>
      </c>
      <c r="BE27" s="119">
        <v>77</v>
      </c>
      <c r="BF27" s="119">
        <v>119</v>
      </c>
      <c r="BG27" s="119">
        <v>192</v>
      </c>
      <c r="BH27" s="341">
        <f>SUM(BE27:BG27)</f>
        <v>388</v>
      </c>
      <c r="BI27" s="120">
        <v>130</v>
      </c>
      <c r="BJ27" s="120">
        <v>160</v>
      </c>
      <c r="BK27" s="120">
        <v>205</v>
      </c>
      <c r="BL27" s="343">
        <f>BK27/$AU$26</f>
        <v>0.55405405405405406</v>
      </c>
      <c r="BM27" s="102">
        <v>28.68</v>
      </c>
      <c r="BN27" s="332">
        <v>0.14299999999999999</v>
      </c>
      <c r="BO27" s="333"/>
      <c r="BR27" s="166">
        <v>1</v>
      </c>
      <c r="BS27" s="164">
        <v>32.99</v>
      </c>
      <c r="BT27" s="118">
        <v>584.37</v>
      </c>
      <c r="BU27" s="100">
        <v>365.53</v>
      </c>
      <c r="BV27" s="100">
        <v>7.29</v>
      </c>
      <c r="BW27" s="118">
        <v>31.97</v>
      </c>
      <c r="BX27" s="118">
        <v>0.18</v>
      </c>
      <c r="BY27" s="118">
        <v>0.17</v>
      </c>
      <c r="BZ27" s="118">
        <v>0.36</v>
      </c>
      <c r="CA27" s="100">
        <f>SUM(BX27:BZ27)</f>
        <v>0.71</v>
      </c>
      <c r="CB27" s="119">
        <v>39</v>
      </c>
      <c r="CC27" s="119">
        <v>50</v>
      </c>
      <c r="CD27" s="119">
        <v>67</v>
      </c>
      <c r="CE27" s="341">
        <f>SUM(CB27:CD27)</f>
        <v>156</v>
      </c>
      <c r="CF27" s="120">
        <v>150</v>
      </c>
      <c r="CG27" s="120">
        <v>200</v>
      </c>
      <c r="CH27" s="120">
        <v>245</v>
      </c>
      <c r="CI27" s="343">
        <f>CH27/$BR$26</f>
        <v>0.7</v>
      </c>
      <c r="CJ27" s="102">
        <v>32.840000000000003</v>
      </c>
      <c r="CK27" s="332">
        <v>0.16600000000000001</v>
      </c>
      <c r="CL27" s="541"/>
    </row>
    <row r="28" spans="1:90" s="237" customFormat="1" ht="22.5" customHeight="1">
      <c r="B28" s="167">
        <v>2</v>
      </c>
      <c r="C28" s="382">
        <v>26.86</v>
      </c>
      <c r="D28" s="378">
        <v>416.43</v>
      </c>
      <c r="E28" s="104">
        <v>239.33</v>
      </c>
      <c r="F28" s="378">
        <v>7.45</v>
      </c>
      <c r="G28" s="378">
        <v>26.56</v>
      </c>
      <c r="H28" s="378">
        <v>0.03</v>
      </c>
      <c r="I28" s="378">
        <v>1.57</v>
      </c>
      <c r="J28" s="378">
        <v>14.03</v>
      </c>
      <c r="K28" s="104">
        <f t="shared" ref="K28:K36" si="19">SUM(H28:J28)</f>
        <v>15.629999999999999</v>
      </c>
      <c r="L28" s="380">
        <v>40</v>
      </c>
      <c r="M28" s="380">
        <v>58</v>
      </c>
      <c r="N28" s="380">
        <v>92</v>
      </c>
      <c r="O28" s="105">
        <f>SUM(L28:N28)</f>
        <v>190</v>
      </c>
      <c r="P28" s="380">
        <v>175</v>
      </c>
      <c r="Q28" s="380">
        <v>230</v>
      </c>
      <c r="R28" s="380">
        <v>315</v>
      </c>
      <c r="S28" s="106">
        <f t="shared" si="16"/>
        <v>0.84</v>
      </c>
      <c r="T28" s="378">
        <v>26.93</v>
      </c>
      <c r="U28" s="378">
        <v>0.13400000000000001</v>
      </c>
      <c r="V28" s="239"/>
      <c r="W28" s="246"/>
      <c r="X28" s="167">
        <v>2</v>
      </c>
      <c r="Y28" s="284">
        <v>31.44</v>
      </c>
      <c r="Z28" s="279">
        <v>584.26</v>
      </c>
      <c r="AA28" s="280">
        <v>400.81</v>
      </c>
      <c r="AB28" s="281">
        <v>7.6</v>
      </c>
      <c r="AC28" s="279">
        <v>30.17</v>
      </c>
      <c r="AD28" s="281">
        <v>0.11</v>
      </c>
      <c r="AE28" s="281">
        <v>0.45</v>
      </c>
      <c r="AF28" s="281">
        <v>2.44</v>
      </c>
      <c r="AG28" s="104">
        <f t="shared" si="17"/>
        <v>3</v>
      </c>
      <c r="AH28" s="282">
        <v>51</v>
      </c>
      <c r="AI28" s="282">
        <v>62</v>
      </c>
      <c r="AJ28" s="282">
        <v>82</v>
      </c>
      <c r="AK28" s="105">
        <f t="shared" si="18"/>
        <v>195</v>
      </c>
      <c r="AL28" s="283">
        <v>170</v>
      </c>
      <c r="AM28" s="283">
        <v>220</v>
      </c>
      <c r="AN28" s="283">
        <v>280</v>
      </c>
      <c r="AO28" s="106">
        <f>AN28/$X$26</f>
        <v>0.78873239436619713</v>
      </c>
      <c r="AP28" s="271">
        <v>30.1</v>
      </c>
      <c r="AQ28" s="289">
        <v>0.16200000000000001</v>
      </c>
      <c r="AR28" s="235"/>
      <c r="AU28" s="291">
        <v>2</v>
      </c>
      <c r="AV28" s="126">
        <v>30.74</v>
      </c>
      <c r="AW28" s="126">
        <v>592.24</v>
      </c>
      <c r="AX28" s="346">
        <v>369.07</v>
      </c>
      <c r="AY28" s="346">
        <v>8.33</v>
      </c>
      <c r="AZ28" s="126">
        <v>30.09</v>
      </c>
      <c r="BA28" s="126">
        <v>0.09</v>
      </c>
      <c r="BB28" s="126">
        <v>8.99</v>
      </c>
      <c r="BC28" s="126">
        <v>17.329999999999998</v>
      </c>
      <c r="BD28" s="346">
        <f>SUM(BA28:BC28)</f>
        <v>26.409999999999997</v>
      </c>
      <c r="BE28" s="127">
        <v>83</v>
      </c>
      <c r="BF28" s="127">
        <v>161</v>
      </c>
      <c r="BG28" s="127">
        <v>258</v>
      </c>
      <c r="BH28" s="342">
        <f>SUM(BE28:BG28)</f>
        <v>502</v>
      </c>
      <c r="BI28" s="128">
        <v>120</v>
      </c>
      <c r="BJ28" s="128">
        <v>165</v>
      </c>
      <c r="BK28" s="128">
        <v>235</v>
      </c>
      <c r="BL28" s="344">
        <f>BK28/$AU$26</f>
        <v>0.63513513513513509</v>
      </c>
      <c r="BM28" s="87"/>
      <c r="BN28" s="87"/>
      <c r="BO28" s="238"/>
      <c r="BR28" s="167">
        <v>2</v>
      </c>
      <c r="BS28" s="165">
        <v>32.31</v>
      </c>
      <c r="BT28" s="126">
        <v>563.51</v>
      </c>
      <c r="BU28" s="104">
        <v>318.01</v>
      </c>
      <c r="BV28" s="104">
        <v>7.27</v>
      </c>
      <c r="BW28" s="126">
        <v>31.93</v>
      </c>
      <c r="BX28" s="126">
        <v>0.17</v>
      </c>
      <c r="BY28" s="126">
        <v>0.14000000000000001</v>
      </c>
      <c r="BZ28" s="126">
        <v>0.81</v>
      </c>
      <c r="CA28" s="104">
        <f t="shared" ref="CA28:CA31" si="20">SUM(BX28:BZ28)</f>
        <v>1.1200000000000001</v>
      </c>
      <c r="CB28" s="127">
        <v>37</v>
      </c>
      <c r="CC28" s="127">
        <v>49</v>
      </c>
      <c r="CD28" s="127">
        <v>63</v>
      </c>
      <c r="CE28" s="342">
        <f>SUM(CB28:CD28)</f>
        <v>149</v>
      </c>
      <c r="CF28" s="128">
        <v>156</v>
      </c>
      <c r="CG28" s="128">
        <v>195</v>
      </c>
      <c r="CH28" s="128">
        <v>253</v>
      </c>
      <c r="CI28" s="344">
        <f>CH28/$BR$26</f>
        <v>0.72285714285714286</v>
      </c>
      <c r="CJ28" s="87"/>
      <c r="CK28" s="87"/>
      <c r="CL28" s="542"/>
    </row>
    <row r="29" spans="1:90" s="237" customFormat="1" ht="22.5" customHeight="1">
      <c r="B29" s="167">
        <v>3</v>
      </c>
      <c r="C29" s="382">
        <v>26.77</v>
      </c>
      <c r="D29" s="378">
        <v>410.63</v>
      </c>
      <c r="E29" s="104">
        <v>266.52</v>
      </c>
      <c r="F29" s="378">
        <v>7.47</v>
      </c>
      <c r="G29" s="378">
        <v>26.67</v>
      </c>
      <c r="H29" s="378">
        <v>0.02</v>
      </c>
      <c r="I29" s="378">
        <v>4.58</v>
      </c>
      <c r="J29" s="378">
        <v>12.13</v>
      </c>
      <c r="K29" s="104">
        <f t="shared" si="19"/>
        <v>16.73</v>
      </c>
      <c r="L29" s="380">
        <v>46</v>
      </c>
      <c r="M29" s="380">
        <v>81</v>
      </c>
      <c r="N29" s="380">
        <v>116</v>
      </c>
      <c r="O29" s="105">
        <f t="shared" ref="O29:O31" si="21">SUM(L29:N29)</f>
        <v>243</v>
      </c>
      <c r="P29" s="380">
        <v>175</v>
      </c>
      <c r="Q29" s="380">
        <v>240</v>
      </c>
      <c r="R29" s="380">
        <v>335</v>
      </c>
      <c r="S29" s="106">
        <f t="shared" si="16"/>
        <v>0.89333333333333331</v>
      </c>
      <c r="T29" s="378"/>
      <c r="U29" s="378"/>
      <c r="V29" s="239"/>
      <c r="W29" s="246"/>
      <c r="X29" s="167">
        <v>3</v>
      </c>
      <c r="Y29" s="284">
        <v>30.8</v>
      </c>
      <c r="Z29" s="279">
        <v>542.69000000000005</v>
      </c>
      <c r="AA29" s="280">
        <v>276.16000000000003</v>
      </c>
      <c r="AB29" s="281">
        <v>7.61</v>
      </c>
      <c r="AC29" s="279">
        <v>31.21</v>
      </c>
      <c r="AD29" s="281">
        <v>0.19</v>
      </c>
      <c r="AE29" s="281">
        <v>0.25</v>
      </c>
      <c r="AF29" s="281">
        <v>1.24</v>
      </c>
      <c r="AG29" s="104">
        <f t="shared" si="17"/>
        <v>1.68</v>
      </c>
      <c r="AH29" s="282">
        <v>42</v>
      </c>
      <c r="AI29" s="282">
        <v>52</v>
      </c>
      <c r="AJ29" s="282">
        <v>69</v>
      </c>
      <c r="AK29" s="105">
        <f t="shared" si="18"/>
        <v>163</v>
      </c>
      <c r="AL29" s="283">
        <v>170</v>
      </c>
      <c r="AM29" s="283">
        <v>215</v>
      </c>
      <c r="AN29" s="283">
        <v>280</v>
      </c>
      <c r="AO29" s="106">
        <f t="shared" ref="AO29:AO36" si="22">AN29/$X$26</f>
        <v>0.78873239436619713</v>
      </c>
      <c r="AP29" s="235"/>
      <c r="AQ29" s="235"/>
      <c r="AR29" s="235"/>
      <c r="AU29" s="291">
        <v>3</v>
      </c>
      <c r="AV29" s="244">
        <v>28.85</v>
      </c>
      <c r="AW29" s="126">
        <v>599.87</v>
      </c>
      <c r="AX29" s="346">
        <v>347.14</v>
      </c>
      <c r="AY29" s="346">
        <v>8.2899999999999991</v>
      </c>
      <c r="AZ29" s="126">
        <v>30.2</v>
      </c>
      <c r="BA29" s="126">
        <v>0.11</v>
      </c>
      <c r="BB29" s="126">
        <v>5.62</v>
      </c>
      <c r="BC29" s="126">
        <v>15.28</v>
      </c>
      <c r="BD29" s="346">
        <f>SUM(BA29:BC29)</f>
        <v>21.009999999999998</v>
      </c>
      <c r="BE29" s="127">
        <v>77</v>
      </c>
      <c r="BF29" s="127">
        <v>137</v>
      </c>
      <c r="BG29" s="127">
        <v>226</v>
      </c>
      <c r="BH29" s="342">
        <f>SUM(BE29:BG29)</f>
        <v>440</v>
      </c>
      <c r="BI29" s="128">
        <v>130</v>
      </c>
      <c r="BJ29" s="128">
        <v>160</v>
      </c>
      <c r="BK29" s="128">
        <v>230</v>
      </c>
      <c r="BL29" s="344">
        <f>BK29/$AU$26</f>
        <v>0.6216216216216216</v>
      </c>
      <c r="BM29" s="87"/>
      <c r="BN29" s="87"/>
      <c r="BO29" s="238"/>
      <c r="BR29" s="167">
        <v>3</v>
      </c>
      <c r="BS29" s="335">
        <v>33.270000000000003</v>
      </c>
      <c r="BT29" s="126">
        <v>576.03</v>
      </c>
      <c r="BU29" s="104">
        <v>365.95</v>
      </c>
      <c r="BV29" s="104">
        <v>7.34</v>
      </c>
      <c r="BW29" s="126">
        <v>31.37</v>
      </c>
      <c r="BX29" s="126">
        <v>0.16</v>
      </c>
      <c r="BY29" s="126">
        <v>0.11</v>
      </c>
      <c r="BZ29" s="126">
        <v>0.68</v>
      </c>
      <c r="CA29" s="104">
        <f t="shared" si="20"/>
        <v>0.95000000000000007</v>
      </c>
      <c r="CB29" s="127">
        <v>42</v>
      </c>
      <c r="CC29" s="127">
        <v>48</v>
      </c>
      <c r="CD29" s="127">
        <v>65</v>
      </c>
      <c r="CE29" s="342">
        <f t="shared" ref="CE29:CE31" si="23">SUM(CB29:CD29)</f>
        <v>155</v>
      </c>
      <c r="CF29" s="128">
        <v>168</v>
      </c>
      <c r="CG29" s="128">
        <v>205</v>
      </c>
      <c r="CH29" s="128">
        <v>260</v>
      </c>
      <c r="CI29" s="344">
        <f>CH29/$BR$26</f>
        <v>0.74285714285714288</v>
      </c>
      <c r="CJ29" s="87"/>
      <c r="CK29" s="87"/>
      <c r="CL29" s="542"/>
    </row>
    <row r="30" spans="1:90" s="237" customFormat="1" ht="22.5" customHeight="1">
      <c r="B30" s="167">
        <v>4</v>
      </c>
      <c r="C30" s="382">
        <v>27.35</v>
      </c>
      <c r="D30" s="378">
        <v>404.18</v>
      </c>
      <c r="E30" s="104">
        <v>236.54</v>
      </c>
      <c r="F30" s="378"/>
      <c r="G30" s="378">
        <v>27.43</v>
      </c>
      <c r="H30" s="378">
        <v>0.06</v>
      </c>
      <c r="I30" s="378">
        <v>4.53</v>
      </c>
      <c r="J30" s="378">
        <v>11.69</v>
      </c>
      <c r="K30" s="104">
        <f t="shared" si="19"/>
        <v>16.28</v>
      </c>
      <c r="L30" s="380">
        <v>46</v>
      </c>
      <c r="M30" s="380">
        <v>70</v>
      </c>
      <c r="N30" s="380">
        <v>98</v>
      </c>
      <c r="O30" s="105">
        <f t="shared" si="21"/>
        <v>214</v>
      </c>
      <c r="P30" s="380">
        <v>185</v>
      </c>
      <c r="Q30" s="380">
        <v>260</v>
      </c>
      <c r="R30" s="380">
        <v>335</v>
      </c>
      <c r="S30" s="106">
        <f t="shared" si="16"/>
        <v>0.89333333333333331</v>
      </c>
      <c r="T30" s="235"/>
      <c r="U30" s="235"/>
      <c r="V30" s="239"/>
      <c r="W30" s="246"/>
      <c r="X30" s="167">
        <v>4</v>
      </c>
      <c r="Y30" s="284">
        <v>30.38</v>
      </c>
      <c r="Z30" s="279">
        <v>523.37</v>
      </c>
      <c r="AA30" s="280">
        <v>360.71</v>
      </c>
      <c r="AB30" s="235"/>
      <c r="AC30" s="279">
        <v>30.18</v>
      </c>
      <c r="AD30" s="281">
        <v>0.21</v>
      </c>
      <c r="AE30" s="281">
        <v>0.26</v>
      </c>
      <c r="AF30" s="281">
        <v>1.69</v>
      </c>
      <c r="AG30" s="104">
        <f t="shared" si="17"/>
        <v>2.16</v>
      </c>
      <c r="AH30" s="282">
        <v>41</v>
      </c>
      <c r="AI30" s="282">
        <v>50</v>
      </c>
      <c r="AJ30" s="282">
        <v>63</v>
      </c>
      <c r="AK30" s="105">
        <f t="shared" si="18"/>
        <v>154</v>
      </c>
      <c r="AL30" s="283">
        <v>165</v>
      </c>
      <c r="AM30" s="283">
        <v>210</v>
      </c>
      <c r="AN30" s="283">
        <v>275</v>
      </c>
      <c r="AO30" s="106">
        <f t="shared" si="22"/>
        <v>0.77464788732394363</v>
      </c>
      <c r="AP30" s="235"/>
      <c r="AQ30" s="235"/>
      <c r="AR30" s="235"/>
      <c r="AU30" s="291">
        <v>4</v>
      </c>
      <c r="AV30" s="126">
        <v>31.08</v>
      </c>
      <c r="AW30" s="126">
        <v>595.46</v>
      </c>
      <c r="AX30" s="346">
        <v>380.47</v>
      </c>
      <c r="AY30" s="346"/>
      <c r="AZ30" s="126">
        <v>32.130000000000003</v>
      </c>
      <c r="BA30" s="126">
        <v>0.1</v>
      </c>
      <c r="BB30" s="126">
        <v>5.99</v>
      </c>
      <c r="BC30" s="126">
        <v>14.51</v>
      </c>
      <c r="BD30" s="346">
        <f>SUM(BA30:BC30)</f>
        <v>20.6</v>
      </c>
      <c r="BE30" s="127">
        <v>67</v>
      </c>
      <c r="BF30" s="127">
        <v>155</v>
      </c>
      <c r="BG30" s="127">
        <v>221</v>
      </c>
      <c r="BH30" s="342">
        <f>SUM(BE30:BG30)</f>
        <v>443</v>
      </c>
      <c r="BI30" s="128">
        <v>115</v>
      </c>
      <c r="BJ30" s="128">
        <v>150</v>
      </c>
      <c r="BK30" s="128">
        <v>205</v>
      </c>
      <c r="BL30" s="344">
        <f>BK30/$AU$26</f>
        <v>0.55405405405405406</v>
      </c>
      <c r="BM30" s="87"/>
      <c r="BN30" s="87"/>
      <c r="BO30" s="238"/>
      <c r="BR30" s="167">
        <v>4</v>
      </c>
      <c r="BS30" s="165">
        <v>31.16</v>
      </c>
      <c r="BT30" s="126">
        <v>547.5</v>
      </c>
      <c r="BU30" s="104">
        <v>338.48</v>
      </c>
      <c r="BV30" s="104"/>
      <c r="BW30" s="126">
        <v>31.74</v>
      </c>
      <c r="BX30" s="126">
        <v>0.24</v>
      </c>
      <c r="BY30" s="126">
        <v>0.15</v>
      </c>
      <c r="BZ30" s="126">
        <v>0.41</v>
      </c>
      <c r="CA30" s="104">
        <f t="shared" si="20"/>
        <v>0.8</v>
      </c>
      <c r="CB30" s="127">
        <v>36</v>
      </c>
      <c r="CC30" s="127">
        <v>50</v>
      </c>
      <c r="CD30" s="127">
        <v>65</v>
      </c>
      <c r="CE30" s="342">
        <f t="shared" si="23"/>
        <v>151</v>
      </c>
      <c r="CF30" s="128">
        <v>162</v>
      </c>
      <c r="CG30" s="128">
        <v>197</v>
      </c>
      <c r="CH30" s="128">
        <v>258</v>
      </c>
      <c r="CI30" s="344">
        <f>CH30/$BR$26</f>
        <v>0.7371428571428571</v>
      </c>
      <c r="CJ30" s="87"/>
      <c r="CK30" s="87"/>
      <c r="CL30" s="542"/>
    </row>
    <row r="31" spans="1:90" s="237" customFormat="1" ht="22.5" customHeight="1">
      <c r="B31" s="167">
        <v>5</v>
      </c>
      <c r="C31" s="382">
        <v>26.64</v>
      </c>
      <c r="D31" s="378">
        <v>381.13</v>
      </c>
      <c r="E31" s="104">
        <v>247.4</v>
      </c>
      <c r="F31" s="378"/>
      <c r="G31" s="378">
        <v>26.75</v>
      </c>
      <c r="H31" s="378">
        <v>0.04</v>
      </c>
      <c r="I31" s="378">
        <v>3.98</v>
      </c>
      <c r="J31" s="378">
        <v>13.58</v>
      </c>
      <c r="K31" s="104">
        <f t="shared" si="19"/>
        <v>17.600000000000001</v>
      </c>
      <c r="L31" s="380">
        <v>53</v>
      </c>
      <c r="M31" s="380">
        <v>85</v>
      </c>
      <c r="N31" s="380">
        <v>122</v>
      </c>
      <c r="O31" s="105">
        <f t="shared" si="21"/>
        <v>260</v>
      </c>
      <c r="P31" s="380">
        <v>180</v>
      </c>
      <c r="Q31" s="380">
        <v>265</v>
      </c>
      <c r="R31" s="380">
        <v>345</v>
      </c>
      <c r="S31" s="106">
        <f t="shared" si="16"/>
        <v>0.92</v>
      </c>
      <c r="T31" s="235"/>
      <c r="U31" s="235"/>
      <c r="V31" s="239"/>
      <c r="W31" s="246"/>
      <c r="X31" s="167">
        <v>5</v>
      </c>
      <c r="Y31" s="284">
        <v>29.7</v>
      </c>
      <c r="Z31" s="279">
        <v>531.11</v>
      </c>
      <c r="AA31" s="280">
        <v>388.91</v>
      </c>
      <c r="AB31" s="235"/>
      <c r="AC31" s="279">
        <v>27.82</v>
      </c>
      <c r="AD31" s="281">
        <v>0.13</v>
      </c>
      <c r="AE31" s="281">
        <v>0.75</v>
      </c>
      <c r="AF31" s="281">
        <v>2.72</v>
      </c>
      <c r="AG31" s="104">
        <f t="shared" si="17"/>
        <v>3.6</v>
      </c>
      <c r="AH31" s="282">
        <v>51</v>
      </c>
      <c r="AI31" s="282">
        <v>64</v>
      </c>
      <c r="AJ31" s="282">
        <v>90</v>
      </c>
      <c r="AK31" s="105">
        <f t="shared" si="18"/>
        <v>205</v>
      </c>
      <c r="AL31" s="283">
        <v>170</v>
      </c>
      <c r="AM31" s="283">
        <v>215</v>
      </c>
      <c r="AN31" s="283">
        <v>285</v>
      </c>
      <c r="AO31" s="106">
        <f t="shared" si="22"/>
        <v>0.80281690140845074</v>
      </c>
      <c r="AP31" s="235"/>
      <c r="AQ31" s="235"/>
      <c r="AR31" s="235"/>
      <c r="AU31" s="291">
        <v>5</v>
      </c>
      <c r="AV31" s="126">
        <v>29.49</v>
      </c>
      <c r="AW31" s="126">
        <v>585.19000000000005</v>
      </c>
      <c r="AX31" s="346">
        <v>345.48</v>
      </c>
      <c r="AY31" s="346"/>
      <c r="AZ31" s="126">
        <v>30.8</v>
      </c>
      <c r="BA31" s="126">
        <v>0.1</v>
      </c>
      <c r="BB31" s="126">
        <v>7.74</v>
      </c>
      <c r="BC31" s="126">
        <v>19.47</v>
      </c>
      <c r="BD31" s="346">
        <f>SUM(BA31:BC31)</f>
        <v>27.31</v>
      </c>
      <c r="BE31" s="127">
        <v>83</v>
      </c>
      <c r="BF31" s="127">
        <v>138</v>
      </c>
      <c r="BG31" s="127">
        <v>255</v>
      </c>
      <c r="BH31" s="342">
        <f>SUM(BE31:BG31)</f>
        <v>476</v>
      </c>
      <c r="BI31" s="128">
        <v>125</v>
      </c>
      <c r="BJ31" s="128">
        <v>175</v>
      </c>
      <c r="BK31" s="128">
        <v>220</v>
      </c>
      <c r="BL31" s="344">
        <f>BK31/$AU$26</f>
        <v>0.59459459459459463</v>
      </c>
      <c r="BM31" s="87"/>
      <c r="BN31" s="87"/>
      <c r="BO31" s="238"/>
      <c r="BR31" s="167">
        <v>5</v>
      </c>
      <c r="BS31" s="165">
        <v>35.86</v>
      </c>
      <c r="BT31" s="126">
        <v>611.96</v>
      </c>
      <c r="BU31" s="104">
        <v>359.36</v>
      </c>
      <c r="BV31" s="104"/>
      <c r="BW31" s="126">
        <v>32.35</v>
      </c>
      <c r="BX31" s="126">
        <v>0.27</v>
      </c>
      <c r="BY31" s="126">
        <v>0.18</v>
      </c>
      <c r="BZ31" s="126">
        <v>0.26</v>
      </c>
      <c r="CA31" s="104">
        <f t="shared" si="20"/>
        <v>0.71</v>
      </c>
      <c r="CB31" s="127">
        <v>34</v>
      </c>
      <c r="CC31" s="127">
        <v>40</v>
      </c>
      <c r="CD31" s="127">
        <v>57</v>
      </c>
      <c r="CE31" s="342">
        <f t="shared" si="23"/>
        <v>131</v>
      </c>
      <c r="CF31" s="128">
        <v>168</v>
      </c>
      <c r="CG31" s="128">
        <v>202</v>
      </c>
      <c r="CH31" s="128">
        <v>263</v>
      </c>
      <c r="CI31" s="344">
        <f>CH31/$BR$26</f>
        <v>0.75142857142857145</v>
      </c>
      <c r="CJ31" s="87"/>
      <c r="CK31" s="87"/>
      <c r="CL31" s="542"/>
    </row>
    <row r="32" spans="1:90" s="110" customFormat="1" ht="22.5" customHeight="1" outlineLevel="1">
      <c r="B32" s="167">
        <v>6</v>
      </c>
      <c r="C32" s="165">
        <v>27.11</v>
      </c>
      <c r="D32" s="126">
        <v>417.78</v>
      </c>
      <c r="E32" s="104">
        <v>239.79</v>
      </c>
      <c r="F32" s="149"/>
      <c r="G32" s="126">
        <v>25.39</v>
      </c>
      <c r="H32" s="126">
        <v>0.02</v>
      </c>
      <c r="I32" s="126">
        <v>5.63</v>
      </c>
      <c r="J32" s="126">
        <v>12.56</v>
      </c>
      <c r="K32" s="104">
        <f t="shared" si="19"/>
        <v>18.21</v>
      </c>
      <c r="L32" s="127">
        <v>46</v>
      </c>
      <c r="M32" s="127">
        <v>84</v>
      </c>
      <c r="N32" s="127">
        <v>116</v>
      </c>
      <c r="O32" s="105">
        <f>SUM(L32:N32)</f>
        <v>246</v>
      </c>
      <c r="P32" s="128">
        <v>180</v>
      </c>
      <c r="Q32" s="128">
        <v>250</v>
      </c>
      <c r="R32" s="128">
        <v>350</v>
      </c>
      <c r="S32" s="106">
        <f>R32/$B$26</f>
        <v>0.93333333333333335</v>
      </c>
      <c r="T32" s="87"/>
      <c r="U32" s="249"/>
      <c r="V32" s="292"/>
      <c r="X32" s="167">
        <v>6</v>
      </c>
      <c r="Y32" s="284">
        <v>30.01</v>
      </c>
      <c r="Z32" s="279">
        <v>532.17999999999995</v>
      </c>
      <c r="AA32" s="280">
        <v>370.44</v>
      </c>
      <c r="AB32" s="149"/>
      <c r="AC32" s="279">
        <v>30.56</v>
      </c>
      <c r="AD32" s="281">
        <v>0.18</v>
      </c>
      <c r="AE32" s="281">
        <v>0.38</v>
      </c>
      <c r="AF32" s="281">
        <v>0.91</v>
      </c>
      <c r="AG32" s="104">
        <f>SUM(AD32:AF32)</f>
        <v>1.4700000000000002</v>
      </c>
      <c r="AH32" s="282">
        <v>47</v>
      </c>
      <c r="AI32" s="282">
        <v>57</v>
      </c>
      <c r="AJ32" s="282">
        <v>81</v>
      </c>
      <c r="AK32" s="105">
        <f>SUM(AH32:AJ32)</f>
        <v>185</v>
      </c>
      <c r="AL32" s="283">
        <v>155</v>
      </c>
      <c r="AM32" s="283">
        <v>205</v>
      </c>
      <c r="AN32" s="283">
        <v>285</v>
      </c>
      <c r="AO32" s="106">
        <f t="shared" si="22"/>
        <v>0.80281690140845074</v>
      </c>
      <c r="AP32" s="87"/>
      <c r="AQ32" s="249"/>
      <c r="AR32" s="244"/>
      <c r="AU32" s="291">
        <v>6</v>
      </c>
      <c r="AV32" s="244"/>
      <c r="AW32" s="244"/>
      <c r="AX32" s="339"/>
      <c r="AY32" s="339"/>
      <c r="AZ32" s="244"/>
      <c r="BA32" s="244"/>
      <c r="BB32" s="244"/>
      <c r="BC32" s="244"/>
      <c r="BD32" s="339"/>
      <c r="BE32" s="244"/>
      <c r="BF32" s="244"/>
      <c r="BG32" s="244"/>
      <c r="BH32" s="339"/>
      <c r="BI32" s="244"/>
      <c r="BJ32" s="244"/>
      <c r="BK32" s="244"/>
      <c r="BL32" s="339"/>
      <c r="BM32" s="244"/>
      <c r="BN32" s="244"/>
      <c r="BO32" s="238"/>
      <c r="BR32" s="167">
        <v>6</v>
      </c>
      <c r="BS32" s="335"/>
      <c r="BT32" s="244"/>
      <c r="BU32" s="339"/>
      <c r="BV32" s="339"/>
      <c r="BW32" s="244"/>
      <c r="BX32" s="244"/>
      <c r="BY32" s="244"/>
      <c r="BZ32" s="244"/>
      <c r="CA32" s="339"/>
      <c r="CB32" s="244"/>
      <c r="CC32" s="244"/>
      <c r="CD32" s="244"/>
      <c r="CE32" s="339"/>
      <c r="CF32" s="244"/>
      <c r="CG32" s="244"/>
      <c r="CH32" s="244"/>
      <c r="CI32" s="339"/>
      <c r="CJ32" s="244"/>
      <c r="CK32" s="244"/>
      <c r="CL32" s="542"/>
    </row>
    <row r="33" spans="1:90" ht="22.5" customHeight="1" outlineLevel="1">
      <c r="B33" s="167">
        <v>7</v>
      </c>
      <c r="C33" s="165">
        <v>28.56</v>
      </c>
      <c r="D33" s="126">
        <v>377.04</v>
      </c>
      <c r="E33" s="104">
        <v>237.49</v>
      </c>
      <c r="F33" s="149"/>
      <c r="G33" s="126">
        <v>27.48</v>
      </c>
      <c r="H33" s="126">
        <v>0.03</v>
      </c>
      <c r="I33" s="126">
        <v>4.49</v>
      </c>
      <c r="J33" s="126">
        <v>13.31</v>
      </c>
      <c r="K33" s="104">
        <f t="shared" si="19"/>
        <v>17.830000000000002</v>
      </c>
      <c r="L33" s="127">
        <v>44</v>
      </c>
      <c r="M33" s="127">
        <v>72</v>
      </c>
      <c r="N33" s="127">
        <v>111</v>
      </c>
      <c r="O33" s="105">
        <f>SUM(L33:N33)</f>
        <v>227</v>
      </c>
      <c r="P33" s="128">
        <v>180</v>
      </c>
      <c r="Q33" s="128">
        <v>245</v>
      </c>
      <c r="R33" s="128">
        <v>340</v>
      </c>
      <c r="S33" s="106">
        <f>R33/$B$26</f>
        <v>0.90666666666666662</v>
      </c>
      <c r="T33" s="87"/>
      <c r="U33" s="87"/>
      <c r="V33" s="292"/>
      <c r="X33" s="167">
        <v>7</v>
      </c>
      <c r="Y33" s="284">
        <v>31.27</v>
      </c>
      <c r="Z33" s="279">
        <v>539.41</v>
      </c>
      <c r="AA33" s="280">
        <v>375.43</v>
      </c>
      <c r="AB33" s="149"/>
      <c r="AC33" s="279">
        <v>32.630000000000003</v>
      </c>
      <c r="AD33" s="281">
        <v>0.25</v>
      </c>
      <c r="AE33" s="281">
        <v>0.24</v>
      </c>
      <c r="AF33" s="281">
        <v>1.1100000000000001</v>
      </c>
      <c r="AG33" s="104">
        <f t="shared" ref="AG33:AG36" si="24">SUM(AD33:AF33)</f>
        <v>1.6</v>
      </c>
      <c r="AH33" s="282">
        <v>42</v>
      </c>
      <c r="AI33" s="282">
        <v>57</v>
      </c>
      <c r="AJ33" s="282">
        <v>87</v>
      </c>
      <c r="AK33" s="105">
        <f>SUM(AH33:AJ33)</f>
        <v>186</v>
      </c>
      <c r="AL33" s="283">
        <v>155</v>
      </c>
      <c r="AM33" s="283">
        <v>190</v>
      </c>
      <c r="AN33" s="283">
        <v>260</v>
      </c>
      <c r="AO33" s="106">
        <f t="shared" si="22"/>
        <v>0.73239436619718312</v>
      </c>
      <c r="AP33" s="87"/>
      <c r="AQ33" s="87"/>
      <c r="AR33" s="244"/>
      <c r="AU33" s="291">
        <v>7</v>
      </c>
      <c r="AV33" s="244"/>
      <c r="AW33" s="244"/>
      <c r="AX33" s="339"/>
      <c r="AY33" s="339"/>
      <c r="AZ33" s="244"/>
      <c r="BA33" s="244"/>
      <c r="BB33" s="244"/>
      <c r="BC33" s="244"/>
      <c r="BD33" s="339"/>
      <c r="BE33" s="244"/>
      <c r="BF33" s="244"/>
      <c r="BG33" s="244"/>
      <c r="BH33" s="339"/>
      <c r="BI33" s="244"/>
      <c r="BJ33" s="244"/>
      <c r="BK33" s="244"/>
      <c r="BL33" s="339"/>
      <c r="BM33" s="244"/>
      <c r="BN33" s="244"/>
      <c r="BO33" s="238"/>
      <c r="BR33" s="167">
        <v>7</v>
      </c>
      <c r="BS33" s="335"/>
      <c r="BT33" s="244"/>
      <c r="BU33" s="339"/>
      <c r="BV33" s="339"/>
      <c r="BW33" s="244"/>
      <c r="BX33" s="244"/>
      <c r="BY33" s="244"/>
      <c r="BZ33" s="244"/>
      <c r="CA33" s="339"/>
      <c r="CB33" s="244"/>
      <c r="CC33" s="244"/>
      <c r="CD33" s="244"/>
      <c r="CE33" s="339"/>
      <c r="CF33" s="244"/>
      <c r="CG33" s="244"/>
      <c r="CH33" s="244"/>
      <c r="CI33" s="339"/>
      <c r="CJ33" s="244"/>
      <c r="CK33" s="244"/>
      <c r="CL33" s="542"/>
    </row>
    <row r="34" spans="1:90" ht="22.5" customHeight="1" outlineLevel="1">
      <c r="B34" s="167">
        <v>8</v>
      </c>
      <c r="C34" s="335">
        <v>27.58</v>
      </c>
      <c r="D34" s="126">
        <v>435.26</v>
      </c>
      <c r="E34" s="104">
        <v>270.48</v>
      </c>
      <c r="F34" s="149"/>
      <c r="G34" s="126">
        <v>26.45</v>
      </c>
      <c r="H34" s="126">
        <v>0.05</v>
      </c>
      <c r="I34" s="126">
        <v>4.17</v>
      </c>
      <c r="J34" s="126">
        <v>13.39</v>
      </c>
      <c r="K34" s="104">
        <f t="shared" si="19"/>
        <v>17.61</v>
      </c>
      <c r="L34" s="127">
        <v>51</v>
      </c>
      <c r="M34" s="127">
        <v>88</v>
      </c>
      <c r="N34" s="127">
        <v>116</v>
      </c>
      <c r="O34" s="105">
        <f t="shared" ref="O34:O36" si="25">SUM(L34:N34)</f>
        <v>255</v>
      </c>
      <c r="P34" s="128">
        <v>175</v>
      </c>
      <c r="Q34" s="128">
        <v>260</v>
      </c>
      <c r="R34" s="128">
        <v>330</v>
      </c>
      <c r="S34" s="106">
        <f t="shared" ref="S34:S36" si="26">R34/$B$26</f>
        <v>0.88</v>
      </c>
      <c r="T34" s="87"/>
      <c r="U34" s="87"/>
      <c r="V34" s="292"/>
      <c r="X34" s="167">
        <v>8</v>
      </c>
      <c r="Y34" s="284">
        <v>31.85</v>
      </c>
      <c r="Z34" s="279">
        <v>536.25</v>
      </c>
      <c r="AA34" s="280">
        <v>368.97</v>
      </c>
      <c r="AB34" s="149"/>
      <c r="AC34" s="279">
        <v>30.37</v>
      </c>
      <c r="AD34" s="281">
        <v>0.17</v>
      </c>
      <c r="AE34" s="281">
        <v>0.26</v>
      </c>
      <c r="AF34" s="281">
        <v>1.72</v>
      </c>
      <c r="AG34" s="104">
        <f t="shared" si="24"/>
        <v>2.15</v>
      </c>
      <c r="AH34" s="282">
        <v>47</v>
      </c>
      <c r="AI34" s="282">
        <v>58</v>
      </c>
      <c r="AJ34" s="282">
        <v>85</v>
      </c>
      <c r="AK34" s="105">
        <f t="shared" ref="AK34:AK36" si="27">SUM(AH34:AJ34)</f>
        <v>190</v>
      </c>
      <c r="AL34" s="283">
        <v>170</v>
      </c>
      <c r="AM34" s="283">
        <v>210</v>
      </c>
      <c r="AN34" s="283">
        <v>250</v>
      </c>
      <c r="AO34" s="106">
        <f t="shared" si="22"/>
        <v>0.70422535211267601</v>
      </c>
      <c r="AP34" s="87"/>
      <c r="AQ34" s="87"/>
      <c r="AR34" s="244"/>
      <c r="AU34" s="291">
        <v>8</v>
      </c>
      <c r="AV34" s="244"/>
      <c r="AW34" s="244"/>
      <c r="AX34" s="339"/>
      <c r="AY34" s="339"/>
      <c r="AZ34" s="244"/>
      <c r="BA34" s="244"/>
      <c r="BB34" s="244"/>
      <c r="BC34" s="244"/>
      <c r="BD34" s="339"/>
      <c r="BE34" s="244"/>
      <c r="BF34" s="244"/>
      <c r="BG34" s="244"/>
      <c r="BH34" s="339"/>
      <c r="BI34" s="244"/>
      <c r="BJ34" s="244"/>
      <c r="BK34" s="244"/>
      <c r="BL34" s="339"/>
      <c r="BM34" s="244"/>
      <c r="BN34" s="244"/>
      <c r="BO34" s="238"/>
      <c r="BR34" s="167">
        <v>8</v>
      </c>
      <c r="BS34" s="335"/>
      <c r="BT34" s="244"/>
      <c r="BU34" s="339"/>
      <c r="BV34" s="339"/>
      <c r="BW34" s="244"/>
      <c r="BX34" s="244"/>
      <c r="BY34" s="244"/>
      <c r="BZ34" s="244"/>
      <c r="CA34" s="339"/>
      <c r="CB34" s="244"/>
      <c r="CC34" s="244"/>
      <c r="CD34" s="244"/>
      <c r="CE34" s="339"/>
      <c r="CF34" s="244"/>
      <c r="CG34" s="244"/>
      <c r="CH34" s="244"/>
      <c r="CI34" s="339"/>
      <c r="CJ34" s="244"/>
      <c r="CK34" s="244"/>
      <c r="CL34" s="542"/>
    </row>
    <row r="35" spans="1:90" ht="22.5" customHeight="1" outlineLevel="1">
      <c r="B35" s="167">
        <v>9</v>
      </c>
      <c r="C35" s="165">
        <v>29.32</v>
      </c>
      <c r="D35" s="126">
        <v>409.79</v>
      </c>
      <c r="E35" s="104">
        <v>242.38</v>
      </c>
      <c r="F35" s="149"/>
      <c r="G35" s="126">
        <v>27.64</v>
      </c>
      <c r="H35" s="126">
        <v>0.04</v>
      </c>
      <c r="I35" s="126">
        <v>4.12</v>
      </c>
      <c r="J35" s="126">
        <v>11.6</v>
      </c>
      <c r="K35" s="104">
        <f t="shared" si="19"/>
        <v>15.76</v>
      </c>
      <c r="L35" s="127">
        <v>44</v>
      </c>
      <c r="M35" s="127">
        <v>78</v>
      </c>
      <c r="N35" s="127">
        <v>108</v>
      </c>
      <c r="O35" s="105">
        <f t="shared" si="25"/>
        <v>230</v>
      </c>
      <c r="P35" s="128">
        <v>180</v>
      </c>
      <c r="Q35" s="128">
        <v>250</v>
      </c>
      <c r="R35" s="128">
        <v>320</v>
      </c>
      <c r="S35" s="106">
        <f t="shared" si="26"/>
        <v>0.85333333333333339</v>
      </c>
      <c r="T35" s="87"/>
      <c r="U35" s="87"/>
      <c r="V35" s="292"/>
      <c r="X35" s="167">
        <v>9</v>
      </c>
      <c r="Y35" s="284">
        <v>30.93</v>
      </c>
      <c r="Z35" s="279">
        <v>539.79999999999995</v>
      </c>
      <c r="AA35" s="280">
        <v>375.2</v>
      </c>
      <c r="AB35" s="149"/>
      <c r="AC35" s="279">
        <v>30.32</v>
      </c>
      <c r="AD35" s="281">
        <v>0.12</v>
      </c>
      <c r="AE35" s="281">
        <v>0.41</v>
      </c>
      <c r="AF35" s="281">
        <v>2.48</v>
      </c>
      <c r="AG35" s="104">
        <f t="shared" si="24"/>
        <v>3.01</v>
      </c>
      <c r="AH35" s="282">
        <v>45</v>
      </c>
      <c r="AI35" s="282">
        <v>58</v>
      </c>
      <c r="AJ35" s="282">
        <v>75</v>
      </c>
      <c r="AK35" s="105">
        <f t="shared" si="27"/>
        <v>178</v>
      </c>
      <c r="AL35" s="283">
        <v>170</v>
      </c>
      <c r="AM35" s="283">
        <v>215</v>
      </c>
      <c r="AN35" s="283">
        <v>270</v>
      </c>
      <c r="AO35" s="106">
        <f t="shared" si="22"/>
        <v>0.76056338028169013</v>
      </c>
      <c r="AP35" s="87"/>
      <c r="AQ35" s="87"/>
      <c r="AR35" s="244"/>
      <c r="AU35" s="291">
        <v>9</v>
      </c>
      <c r="AV35" s="244"/>
      <c r="AW35" s="244"/>
      <c r="AX35" s="339"/>
      <c r="AY35" s="339"/>
      <c r="AZ35" s="244"/>
      <c r="BA35" s="244"/>
      <c r="BB35" s="244"/>
      <c r="BC35" s="244"/>
      <c r="BD35" s="339"/>
      <c r="BE35" s="244"/>
      <c r="BF35" s="244"/>
      <c r="BG35" s="244"/>
      <c r="BH35" s="339"/>
      <c r="BI35" s="244"/>
      <c r="BJ35" s="244"/>
      <c r="BK35" s="244"/>
      <c r="BL35" s="339"/>
      <c r="BM35" s="244"/>
      <c r="BN35" s="244"/>
      <c r="BO35" s="238"/>
      <c r="BR35" s="167">
        <v>9</v>
      </c>
      <c r="BS35" s="335"/>
      <c r="BT35" s="244"/>
      <c r="BU35" s="339"/>
      <c r="BV35" s="339"/>
      <c r="BW35" s="244"/>
      <c r="BX35" s="244"/>
      <c r="BY35" s="244"/>
      <c r="BZ35" s="244"/>
      <c r="CA35" s="339"/>
      <c r="CB35" s="244"/>
      <c r="CC35" s="244"/>
      <c r="CD35" s="244"/>
      <c r="CE35" s="339"/>
      <c r="CF35" s="244"/>
      <c r="CG35" s="244"/>
      <c r="CH35" s="244"/>
      <c r="CI35" s="339"/>
      <c r="CJ35" s="244"/>
      <c r="CK35" s="244"/>
      <c r="CL35" s="542"/>
    </row>
    <row r="36" spans="1:90" ht="22.5" customHeight="1" outlineLevel="1" thickBot="1">
      <c r="B36" s="168">
        <v>10</v>
      </c>
      <c r="C36" s="383">
        <v>26.53</v>
      </c>
      <c r="D36" s="251">
        <v>422.87</v>
      </c>
      <c r="E36" s="252">
        <v>238.39</v>
      </c>
      <c r="F36" s="253"/>
      <c r="G36" s="251">
        <v>27.52</v>
      </c>
      <c r="H36" s="251">
        <v>0.04</v>
      </c>
      <c r="I36" s="251">
        <v>5.03</v>
      </c>
      <c r="J36" s="251">
        <v>12.88</v>
      </c>
      <c r="K36" s="252">
        <f t="shared" si="19"/>
        <v>17.950000000000003</v>
      </c>
      <c r="L36" s="254">
        <v>47</v>
      </c>
      <c r="M36" s="254">
        <v>73</v>
      </c>
      <c r="N36" s="254">
        <v>97</v>
      </c>
      <c r="O36" s="255">
        <f t="shared" si="25"/>
        <v>217</v>
      </c>
      <c r="P36" s="256">
        <v>195</v>
      </c>
      <c r="Q36" s="256">
        <v>235</v>
      </c>
      <c r="R36" s="256">
        <v>335</v>
      </c>
      <c r="S36" s="257">
        <f t="shared" si="26"/>
        <v>0.89333333333333331</v>
      </c>
      <c r="T36" s="129"/>
      <c r="U36" s="129"/>
      <c r="V36" s="294"/>
      <c r="X36" s="168">
        <v>10</v>
      </c>
      <c r="Y36" s="285">
        <v>30.9</v>
      </c>
      <c r="Z36" s="286">
        <v>555.46</v>
      </c>
      <c r="AA36" s="287">
        <v>398.42</v>
      </c>
      <c r="AB36" s="253"/>
      <c r="AC36" s="279">
        <v>29.84</v>
      </c>
      <c r="AD36" s="281">
        <v>0.2</v>
      </c>
      <c r="AE36" s="281">
        <v>0.3</v>
      </c>
      <c r="AF36" s="281">
        <v>2.2599999999999998</v>
      </c>
      <c r="AG36" s="252">
        <f t="shared" si="24"/>
        <v>2.76</v>
      </c>
      <c r="AH36" s="282">
        <v>48</v>
      </c>
      <c r="AI36" s="282">
        <v>60</v>
      </c>
      <c r="AJ36" s="282">
        <v>82</v>
      </c>
      <c r="AK36" s="255">
        <f t="shared" si="27"/>
        <v>190</v>
      </c>
      <c r="AL36" s="283">
        <v>170</v>
      </c>
      <c r="AM36" s="283">
        <v>210</v>
      </c>
      <c r="AN36" s="283">
        <v>275</v>
      </c>
      <c r="AO36" s="106">
        <f t="shared" si="22"/>
        <v>0.77464788732394363</v>
      </c>
      <c r="AP36" s="129"/>
      <c r="AQ36" s="129"/>
      <c r="AR36" s="250"/>
      <c r="AU36" s="293">
        <v>10</v>
      </c>
      <c r="AV36" s="250"/>
      <c r="AW36" s="250"/>
      <c r="AX36" s="340"/>
      <c r="AY36" s="340"/>
      <c r="AZ36" s="250"/>
      <c r="BA36" s="250"/>
      <c r="BB36" s="250"/>
      <c r="BC36" s="250"/>
      <c r="BD36" s="340"/>
      <c r="BE36" s="250"/>
      <c r="BF36" s="250"/>
      <c r="BG36" s="250"/>
      <c r="BH36" s="340"/>
      <c r="BI36" s="250"/>
      <c r="BJ36" s="250"/>
      <c r="BK36" s="250"/>
      <c r="BL36" s="340"/>
      <c r="BM36" s="250"/>
      <c r="BN36" s="250"/>
      <c r="BO36" s="238"/>
      <c r="BR36" s="338">
        <v>10</v>
      </c>
      <c r="BS36" s="337"/>
      <c r="BT36" s="250"/>
      <c r="BU36" s="340"/>
      <c r="BV36" s="340"/>
      <c r="BW36" s="250"/>
      <c r="BX36" s="250"/>
      <c r="BY36" s="250"/>
      <c r="BZ36" s="250"/>
      <c r="CA36" s="340"/>
      <c r="CB36" s="250"/>
      <c r="CC36" s="250"/>
      <c r="CD36" s="250"/>
      <c r="CE36" s="340"/>
      <c r="CF36" s="250"/>
      <c r="CG36" s="250"/>
      <c r="CH36" s="250"/>
      <c r="CI36" s="340"/>
      <c r="CJ36" s="250"/>
      <c r="CK36" s="250"/>
      <c r="CL36" s="542"/>
    </row>
    <row r="37" spans="1:90" ht="22.5" customHeight="1">
      <c r="B37" s="259" t="s">
        <v>114</v>
      </c>
      <c r="C37" s="263">
        <f>AVERAGE(C27:C36)</f>
        <v>27.576000000000001</v>
      </c>
      <c r="D37" s="264">
        <f t="shared" ref="D37:U37" si="28">AVERAGE(D27:D36)</f>
        <v>412.87700000000007</v>
      </c>
      <c r="E37" s="264">
        <f t="shared" si="28"/>
        <v>248.47300000000001</v>
      </c>
      <c r="F37" s="264">
        <f t="shared" si="28"/>
        <v>7.46</v>
      </c>
      <c r="G37" s="264">
        <f t="shared" si="28"/>
        <v>26.869999999999997</v>
      </c>
      <c r="H37" s="264">
        <f t="shared" si="28"/>
        <v>3.6999999999999998E-2</v>
      </c>
      <c r="I37" s="264">
        <f t="shared" si="28"/>
        <v>4.133</v>
      </c>
      <c r="J37" s="264">
        <f t="shared" si="28"/>
        <v>12.764999999999999</v>
      </c>
      <c r="K37" s="264">
        <f t="shared" si="28"/>
        <v>16.935000000000002</v>
      </c>
      <c r="L37" s="264">
        <f t="shared" si="28"/>
        <v>46.6</v>
      </c>
      <c r="M37" s="264">
        <f t="shared" si="28"/>
        <v>76.5</v>
      </c>
      <c r="N37" s="264">
        <f t="shared" si="28"/>
        <v>109.4</v>
      </c>
      <c r="O37" s="264">
        <f t="shared" si="28"/>
        <v>232.5</v>
      </c>
      <c r="P37" s="264">
        <f t="shared" si="28"/>
        <v>180.5</v>
      </c>
      <c r="Q37" s="264">
        <f t="shared" si="28"/>
        <v>249.5</v>
      </c>
      <c r="R37" s="264">
        <f t="shared" si="28"/>
        <v>333.5</v>
      </c>
      <c r="S37" s="499">
        <f t="shared" si="28"/>
        <v>0.88933333333333331</v>
      </c>
      <c r="T37" s="264">
        <f t="shared" si="28"/>
        <v>26.805</v>
      </c>
      <c r="U37" s="264">
        <f t="shared" si="28"/>
        <v>0.13200000000000001</v>
      </c>
      <c r="V37" s="107">
        <f>AVERAGE(C27:C36,G27:G36,T27:T36)</f>
        <v>27.184999999999999</v>
      </c>
      <c r="W37" s="114"/>
      <c r="X37" s="259" t="s">
        <v>114</v>
      </c>
      <c r="Y37" s="263">
        <f>AVERAGE(Y27:Y36)</f>
        <v>30.673999999999996</v>
      </c>
      <c r="Z37" s="264">
        <f t="shared" ref="Z37:AQ37" si="29">AVERAGE(Z27:Z36)</f>
        <v>540.92399999999998</v>
      </c>
      <c r="AA37" s="264">
        <f t="shared" si="29"/>
        <v>368.404</v>
      </c>
      <c r="AB37" s="264">
        <f t="shared" si="29"/>
        <v>7.6099999999999994</v>
      </c>
      <c r="AC37" s="264">
        <f t="shared" si="29"/>
        <v>30.445999999999998</v>
      </c>
      <c r="AD37" s="264">
        <f t="shared" si="29"/>
        <v>0.16699999999999998</v>
      </c>
      <c r="AE37" s="264">
        <f t="shared" si="29"/>
        <v>0.371</v>
      </c>
      <c r="AF37" s="264">
        <f t="shared" si="29"/>
        <v>1.7890000000000001</v>
      </c>
      <c r="AG37" s="264">
        <f t="shared" si="29"/>
        <v>2.3269999999999995</v>
      </c>
      <c r="AH37" s="264">
        <f t="shared" si="29"/>
        <v>45.5</v>
      </c>
      <c r="AI37" s="264">
        <f t="shared" si="29"/>
        <v>57.7</v>
      </c>
      <c r="AJ37" s="264">
        <f t="shared" si="29"/>
        <v>79</v>
      </c>
      <c r="AK37" s="264">
        <f t="shared" si="29"/>
        <v>182.2</v>
      </c>
      <c r="AL37" s="264">
        <f t="shared" si="29"/>
        <v>166.5</v>
      </c>
      <c r="AM37" s="264">
        <f t="shared" si="29"/>
        <v>210</v>
      </c>
      <c r="AN37" s="264">
        <f t="shared" si="29"/>
        <v>274</v>
      </c>
      <c r="AO37" s="499">
        <f t="shared" si="29"/>
        <v>0.77183098591549304</v>
      </c>
      <c r="AP37" s="264">
        <f t="shared" si="29"/>
        <v>29.85</v>
      </c>
      <c r="AQ37" s="264">
        <f t="shared" si="29"/>
        <v>0.1585</v>
      </c>
      <c r="AR37" s="107">
        <f>AVERAGE(Y27:Y36,AC27:AC36,AP27:AP36)</f>
        <v>30.49545454545455</v>
      </c>
      <c r="AU37" s="259" t="s">
        <v>114</v>
      </c>
      <c r="AV37" s="264">
        <f>AVERAGE(AV27:AV36)</f>
        <v>30.297999999999995</v>
      </c>
      <c r="AW37" s="264">
        <f t="shared" ref="AW37:BN37" si="30">AVERAGE(AW27:AW36)</f>
        <v>595.41200000000003</v>
      </c>
      <c r="AX37" s="264">
        <f t="shared" si="30"/>
        <v>367.70400000000006</v>
      </c>
      <c r="AY37" s="264">
        <f t="shared" si="30"/>
        <v>8.2866666666666671</v>
      </c>
      <c r="AZ37" s="264">
        <f t="shared" si="30"/>
        <v>30.738000000000007</v>
      </c>
      <c r="BA37" s="264">
        <f t="shared" si="30"/>
        <v>0.1</v>
      </c>
      <c r="BB37" s="264">
        <f t="shared" si="30"/>
        <v>7.3600000000000012</v>
      </c>
      <c r="BC37" s="264">
        <f t="shared" si="30"/>
        <v>17.152000000000001</v>
      </c>
      <c r="BD37" s="264">
        <f t="shared" si="30"/>
        <v>24.612000000000002</v>
      </c>
      <c r="BE37" s="264">
        <f t="shared" si="30"/>
        <v>77.400000000000006</v>
      </c>
      <c r="BF37" s="264">
        <f t="shared" si="30"/>
        <v>142</v>
      </c>
      <c r="BG37" s="264">
        <f t="shared" si="30"/>
        <v>230.4</v>
      </c>
      <c r="BH37" s="264">
        <f t="shared" si="30"/>
        <v>449.8</v>
      </c>
      <c r="BI37" s="264">
        <f t="shared" si="30"/>
        <v>124</v>
      </c>
      <c r="BJ37" s="264">
        <f t="shared" si="30"/>
        <v>162</v>
      </c>
      <c r="BK37" s="264">
        <f t="shared" si="30"/>
        <v>219</v>
      </c>
      <c r="BL37" s="499">
        <f t="shared" si="30"/>
        <v>0.59189189189189184</v>
      </c>
      <c r="BM37" s="264">
        <f t="shared" si="30"/>
        <v>28.68</v>
      </c>
      <c r="BN37" s="264">
        <f t="shared" si="30"/>
        <v>0.14299999999999999</v>
      </c>
      <c r="BO37" s="107">
        <f>AVERAGE(AV27:AV36,AZ27:AZ36,BM27:BM36)</f>
        <v>30.350909090909092</v>
      </c>
      <c r="BR37" s="135" t="s">
        <v>114</v>
      </c>
      <c r="BS37" s="263">
        <f>AVERAGE(BS27:BS36)</f>
        <v>33.118000000000009</v>
      </c>
      <c r="BT37" s="264">
        <f t="shared" ref="BT37:CK37" si="31">AVERAGE(BT27:BT36)</f>
        <v>576.67399999999998</v>
      </c>
      <c r="BU37" s="264">
        <f t="shared" si="31"/>
        <v>349.46600000000001</v>
      </c>
      <c r="BV37" s="264">
        <f t="shared" si="31"/>
        <v>7.3</v>
      </c>
      <c r="BW37" s="264">
        <f t="shared" si="31"/>
        <v>31.871999999999996</v>
      </c>
      <c r="BX37" s="264">
        <f t="shared" si="31"/>
        <v>0.20400000000000001</v>
      </c>
      <c r="BY37" s="264">
        <f t="shared" si="31"/>
        <v>0.15</v>
      </c>
      <c r="BZ37" s="264">
        <f t="shared" si="31"/>
        <v>0.50400000000000011</v>
      </c>
      <c r="CA37" s="264">
        <f t="shared" si="31"/>
        <v>0.85799999999999998</v>
      </c>
      <c r="CB37" s="264">
        <f t="shared" si="31"/>
        <v>37.6</v>
      </c>
      <c r="CC37" s="264">
        <f t="shared" si="31"/>
        <v>47.4</v>
      </c>
      <c r="CD37" s="264">
        <f t="shared" si="31"/>
        <v>63.4</v>
      </c>
      <c r="CE37" s="264">
        <f t="shared" si="31"/>
        <v>148.4</v>
      </c>
      <c r="CF37" s="264">
        <f t="shared" si="31"/>
        <v>160.80000000000001</v>
      </c>
      <c r="CG37" s="264">
        <f t="shared" si="31"/>
        <v>199.8</v>
      </c>
      <c r="CH37" s="264">
        <f t="shared" si="31"/>
        <v>255.8</v>
      </c>
      <c r="CI37" s="499">
        <f t="shared" si="31"/>
        <v>0.73085714285714276</v>
      </c>
      <c r="CJ37" s="264">
        <f t="shared" si="31"/>
        <v>32.840000000000003</v>
      </c>
      <c r="CK37" s="264">
        <f t="shared" si="31"/>
        <v>0.16600000000000001</v>
      </c>
      <c r="CL37" s="107">
        <f>AVERAGE(BS27:BS36,BW27:BW36,CJ27:CJ36)</f>
        <v>32.526363636363641</v>
      </c>
    </row>
    <row r="38" spans="1:90" ht="22.5" customHeight="1">
      <c r="B38" s="261" t="s">
        <v>17</v>
      </c>
      <c r="C38" s="265">
        <f>MAX(C27:C36)</f>
        <v>29.32</v>
      </c>
      <c r="D38" s="260">
        <f t="shared" ref="D38:U38" si="32">MAX(D27:D36)</f>
        <v>453.66</v>
      </c>
      <c r="E38" s="260">
        <f t="shared" si="32"/>
        <v>270.48</v>
      </c>
      <c r="F38" s="260">
        <f t="shared" si="32"/>
        <v>7.47</v>
      </c>
      <c r="G38" s="260">
        <f t="shared" si="32"/>
        <v>27.64</v>
      </c>
      <c r="H38" s="260">
        <f t="shared" si="32"/>
        <v>0.06</v>
      </c>
      <c r="I38" s="260">
        <f t="shared" si="32"/>
        <v>5.63</v>
      </c>
      <c r="J38" s="260">
        <f t="shared" si="32"/>
        <v>14.03</v>
      </c>
      <c r="K38" s="260">
        <f t="shared" si="32"/>
        <v>18.21</v>
      </c>
      <c r="L38" s="260">
        <f t="shared" si="32"/>
        <v>53</v>
      </c>
      <c r="M38" s="260">
        <f t="shared" si="32"/>
        <v>88</v>
      </c>
      <c r="N38" s="260">
        <f t="shared" si="32"/>
        <v>122</v>
      </c>
      <c r="O38" s="260">
        <f t="shared" si="32"/>
        <v>260</v>
      </c>
      <c r="P38" s="260">
        <f t="shared" si="32"/>
        <v>195</v>
      </c>
      <c r="Q38" s="260">
        <f t="shared" si="32"/>
        <v>265</v>
      </c>
      <c r="R38" s="260">
        <f t="shared" si="32"/>
        <v>350</v>
      </c>
      <c r="S38" s="260">
        <f t="shared" si="32"/>
        <v>0.93333333333333335</v>
      </c>
      <c r="T38" s="260">
        <f t="shared" si="32"/>
        <v>26.93</v>
      </c>
      <c r="U38" s="260">
        <f t="shared" si="32"/>
        <v>0.13400000000000001</v>
      </c>
      <c r="V38" s="108">
        <f>MAX(C27:C36,G27:G36,T27:T36)</f>
        <v>29.32</v>
      </c>
      <c r="W38" s="114"/>
      <c r="X38" s="261" t="s">
        <v>17</v>
      </c>
      <c r="Y38" s="265">
        <f>MAX(Y27:Y36)</f>
        <v>31.85</v>
      </c>
      <c r="Z38" s="260">
        <f t="shared" ref="Z38:AQ38" si="33">MAX(Z27:Z36)</f>
        <v>584.26</v>
      </c>
      <c r="AA38" s="260">
        <f t="shared" si="33"/>
        <v>400.81</v>
      </c>
      <c r="AB38" s="260">
        <f t="shared" si="33"/>
        <v>7.62</v>
      </c>
      <c r="AC38" s="260">
        <f t="shared" si="33"/>
        <v>32.630000000000003</v>
      </c>
      <c r="AD38" s="260">
        <f t="shared" si="33"/>
        <v>0.25</v>
      </c>
      <c r="AE38" s="260">
        <f t="shared" si="33"/>
        <v>0.75</v>
      </c>
      <c r="AF38" s="260">
        <f t="shared" si="33"/>
        <v>2.72</v>
      </c>
      <c r="AG38" s="260">
        <f t="shared" si="33"/>
        <v>3.6</v>
      </c>
      <c r="AH38" s="260">
        <f t="shared" si="33"/>
        <v>51</v>
      </c>
      <c r="AI38" s="260">
        <f t="shared" si="33"/>
        <v>64</v>
      </c>
      <c r="AJ38" s="260">
        <f t="shared" si="33"/>
        <v>90</v>
      </c>
      <c r="AK38" s="260">
        <f t="shared" si="33"/>
        <v>205</v>
      </c>
      <c r="AL38" s="260">
        <f t="shared" si="33"/>
        <v>170</v>
      </c>
      <c r="AM38" s="260">
        <f t="shared" si="33"/>
        <v>220</v>
      </c>
      <c r="AN38" s="260">
        <f t="shared" si="33"/>
        <v>285</v>
      </c>
      <c r="AO38" s="260">
        <f t="shared" si="33"/>
        <v>0.80281690140845074</v>
      </c>
      <c r="AP38" s="260">
        <f t="shared" si="33"/>
        <v>30.1</v>
      </c>
      <c r="AQ38" s="260">
        <f t="shared" si="33"/>
        <v>0.16200000000000001</v>
      </c>
      <c r="AR38" s="108">
        <f>MAX(Y27:Y36,AC27:AC36,AP27:AP36)</f>
        <v>32.630000000000003</v>
      </c>
      <c r="AU38" s="261" t="s">
        <v>17</v>
      </c>
      <c r="AV38" s="260">
        <f>MAX(AV27:AV36)</f>
        <v>31.33</v>
      </c>
      <c r="AW38" s="260">
        <f t="shared" ref="AW38:BN38" si="34">MAX(AW27:AW36)</f>
        <v>604.29999999999995</v>
      </c>
      <c r="AX38" s="260">
        <f t="shared" si="34"/>
        <v>396.36</v>
      </c>
      <c r="AY38" s="260">
        <f t="shared" si="34"/>
        <v>8.33</v>
      </c>
      <c r="AZ38" s="260">
        <f t="shared" si="34"/>
        <v>32.130000000000003</v>
      </c>
      <c r="BA38" s="260">
        <f t="shared" si="34"/>
        <v>0.11</v>
      </c>
      <c r="BB38" s="260">
        <f t="shared" si="34"/>
        <v>8.99</v>
      </c>
      <c r="BC38" s="260">
        <f t="shared" si="34"/>
        <v>19.47</v>
      </c>
      <c r="BD38" s="260">
        <f t="shared" si="34"/>
        <v>27.730000000000004</v>
      </c>
      <c r="BE38" s="260">
        <f t="shared" si="34"/>
        <v>83</v>
      </c>
      <c r="BF38" s="260">
        <f t="shared" si="34"/>
        <v>161</v>
      </c>
      <c r="BG38" s="260">
        <f t="shared" si="34"/>
        <v>258</v>
      </c>
      <c r="BH38" s="260">
        <f t="shared" si="34"/>
        <v>502</v>
      </c>
      <c r="BI38" s="260">
        <f t="shared" si="34"/>
        <v>130</v>
      </c>
      <c r="BJ38" s="260">
        <f t="shared" si="34"/>
        <v>175</v>
      </c>
      <c r="BK38" s="260">
        <f t="shared" si="34"/>
        <v>235</v>
      </c>
      <c r="BL38" s="260">
        <f t="shared" si="34"/>
        <v>0.63513513513513509</v>
      </c>
      <c r="BM38" s="260">
        <f t="shared" si="34"/>
        <v>28.68</v>
      </c>
      <c r="BN38" s="260">
        <f t="shared" si="34"/>
        <v>0.14299999999999999</v>
      </c>
      <c r="BO38" s="108">
        <f>MAX(AV27:AV36,AZ27:AZ36,BM27:BM36)</f>
        <v>32.130000000000003</v>
      </c>
      <c r="BR38" s="130" t="s">
        <v>17</v>
      </c>
      <c r="BS38" s="265">
        <f>MAX(BS27:BS36)</f>
        <v>35.86</v>
      </c>
      <c r="BT38" s="260">
        <f t="shared" ref="BT38:CK38" si="35">MAX(BT27:BT36)</f>
        <v>611.96</v>
      </c>
      <c r="BU38" s="260">
        <f t="shared" si="35"/>
        <v>365.95</v>
      </c>
      <c r="BV38" s="260">
        <f t="shared" si="35"/>
        <v>7.34</v>
      </c>
      <c r="BW38" s="260">
        <f t="shared" si="35"/>
        <v>32.35</v>
      </c>
      <c r="BX38" s="260">
        <f t="shared" si="35"/>
        <v>0.27</v>
      </c>
      <c r="BY38" s="260">
        <f t="shared" si="35"/>
        <v>0.18</v>
      </c>
      <c r="BZ38" s="260">
        <f t="shared" si="35"/>
        <v>0.81</v>
      </c>
      <c r="CA38" s="260">
        <f t="shared" si="35"/>
        <v>1.1200000000000001</v>
      </c>
      <c r="CB38" s="260">
        <f t="shared" si="35"/>
        <v>42</v>
      </c>
      <c r="CC38" s="260">
        <f t="shared" si="35"/>
        <v>50</v>
      </c>
      <c r="CD38" s="260">
        <f t="shared" si="35"/>
        <v>67</v>
      </c>
      <c r="CE38" s="260">
        <f t="shared" si="35"/>
        <v>156</v>
      </c>
      <c r="CF38" s="260">
        <f t="shared" si="35"/>
        <v>168</v>
      </c>
      <c r="CG38" s="260">
        <f t="shared" si="35"/>
        <v>205</v>
      </c>
      <c r="CH38" s="260">
        <f t="shared" si="35"/>
        <v>263</v>
      </c>
      <c r="CI38" s="260">
        <f t="shared" si="35"/>
        <v>0.75142857142857145</v>
      </c>
      <c r="CJ38" s="260">
        <f t="shared" si="35"/>
        <v>32.840000000000003</v>
      </c>
      <c r="CK38" s="260">
        <f t="shared" si="35"/>
        <v>0.16600000000000001</v>
      </c>
      <c r="CL38" s="108">
        <f>MAX(BS27:BS36,BW27:BW36,CJ27:CJ36)</f>
        <v>35.86</v>
      </c>
    </row>
    <row r="39" spans="1:90" ht="22.5" customHeight="1">
      <c r="B39" s="261" t="s">
        <v>18</v>
      </c>
      <c r="C39" s="265">
        <f>MIN(C27:C36)</f>
        <v>26.53</v>
      </c>
      <c r="D39" s="260">
        <f t="shared" ref="D39:U39" si="36">MIN(D27:D36)</f>
        <v>377.04</v>
      </c>
      <c r="E39" s="260">
        <f t="shared" si="36"/>
        <v>236.54</v>
      </c>
      <c r="F39" s="260">
        <f t="shared" si="36"/>
        <v>7.45</v>
      </c>
      <c r="G39" s="260">
        <f t="shared" si="36"/>
        <v>25.39</v>
      </c>
      <c r="H39" s="260">
        <f t="shared" si="36"/>
        <v>0.02</v>
      </c>
      <c r="I39" s="260">
        <f t="shared" si="36"/>
        <v>1.57</v>
      </c>
      <c r="J39" s="260">
        <f t="shared" si="36"/>
        <v>11.6</v>
      </c>
      <c r="K39" s="260">
        <f t="shared" si="36"/>
        <v>15.629999999999999</v>
      </c>
      <c r="L39" s="260">
        <f t="shared" si="36"/>
        <v>40</v>
      </c>
      <c r="M39" s="260">
        <f t="shared" si="36"/>
        <v>58</v>
      </c>
      <c r="N39" s="260">
        <f t="shared" si="36"/>
        <v>92</v>
      </c>
      <c r="O39" s="260">
        <f t="shared" si="36"/>
        <v>190</v>
      </c>
      <c r="P39" s="260">
        <f t="shared" si="36"/>
        <v>175</v>
      </c>
      <c r="Q39" s="260">
        <f t="shared" si="36"/>
        <v>230</v>
      </c>
      <c r="R39" s="260">
        <f t="shared" si="36"/>
        <v>315</v>
      </c>
      <c r="S39" s="260">
        <f t="shared" si="36"/>
        <v>0.84</v>
      </c>
      <c r="T39" s="260">
        <f t="shared" si="36"/>
        <v>26.68</v>
      </c>
      <c r="U39" s="260">
        <f t="shared" si="36"/>
        <v>0.13</v>
      </c>
      <c r="V39" s="108">
        <f>MIN(C27:C36,G27:G36,T27:T36)</f>
        <v>25.39</v>
      </c>
      <c r="W39" s="114"/>
      <c r="X39" s="261" t="s">
        <v>18</v>
      </c>
      <c r="Y39" s="265">
        <f>MIN(Y27:Y36)</f>
        <v>29.46</v>
      </c>
      <c r="Z39" s="260">
        <f t="shared" ref="Z39:AR39" si="37">MIN(Z27:Z36)</f>
        <v>523.37</v>
      </c>
      <c r="AA39" s="260">
        <f t="shared" si="37"/>
        <v>276.16000000000003</v>
      </c>
      <c r="AB39" s="260">
        <f t="shared" si="37"/>
        <v>7.6</v>
      </c>
      <c r="AC39" s="260">
        <f t="shared" si="37"/>
        <v>27.82</v>
      </c>
      <c r="AD39" s="260">
        <f t="shared" si="37"/>
        <v>0.11</v>
      </c>
      <c r="AE39" s="260">
        <f t="shared" si="37"/>
        <v>0.24</v>
      </c>
      <c r="AF39" s="260">
        <f t="shared" si="37"/>
        <v>0.91</v>
      </c>
      <c r="AG39" s="260">
        <f t="shared" si="37"/>
        <v>1.4700000000000002</v>
      </c>
      <c r="AH39" s="260">
        <f t="shared" si="37"/>
        <v>41</v>
      </c>
      <c r="AI39" s="260">
        <f t="shared" si="37"/>
        <v>50</v>
      </c>
      <c r="AJ39" s="260">
        <f t="shared" si="37"/>
        <v>63</v>
      </c>
      <c r="AK39" s="260">
        <f t="shared" si="37"/>
        <v>154</v>
      </c>
      <c r="AL39" s="260">
        <f t="shared" si="37"/>
        <v>155</v>
      </c>
      <c r="AM39" s="260">
        <f t="shared" si="37"/>
        <v>190</v>
      </c>
      <c r="AN39" s="260">
        <f t="shared" si="37"/>
        <v>250</v>
      </c>
      <c r="AO39" s="260">
        <f t="shared" si="37"/>
        <v>0.70422535211267601</v>
      </c>
      <c r="AP39" s="260">
        <f t="shared" si="37"/>
        <v>29.6</v>
      </c>
      <c r="AQ39" s="260">
        <f t="shared" si="37"/>
        <v>0.155</v>
      </c>
      <c r="AR39" s="266">
        <f t="shared" si="37"/>
        <v>0</v>
      </c>
      <c r="AU39" s="261" t="s">
        <v>18</v>
      </c>
      <c r="AV39" s="260">
        <f>MIN(AV27:AV36)</f>
        <v>28.85</v>
      </c>
      <c r="AW39" s="260">
        <f t="shared" ref="AW39:BN39" si="38">MIN(AW27:AW36)</f>
        <v>585.19000000000005</v>
      </c>
      <c r="AX39" s="260">
        <f t="shared" si="38"/>
        <v>345.48</v>
      </c>
      <c r="AY39" s="260">
        <f t="shared" si="38"/>
        <v>8.24</v>
      </c>
      <c r="AZ39" s="260">
        <f t="shared" si="38"/>
        <v>30.09</v>
      </c>
      <c r="BA39" s="260">
        <f t="shared" si="38"/>
        <v>0.09</v>
      </c>
      <c r="BB39" s="260">
        <f t="shared" si="38"/>
        <v>5.62</v>
      </c>
      <c r="BC39" s="260">
        <f t="shared" si="38"/>
        <v>14.51</v>
      </c>
      <c r="BD39" s="260">
        <f t="shared" si="38"/>
        <v>20.6</v>
      </c>
      <c r="BE39" s="260">
        <f t="shared" si="38"/>
        <v>67</v>
      </c>
      <c r="BF39" s="260">
        <f t="shared" si="38"/>
        <v>119</v>
      </c>
      <c r="BG39" s="260">
        <f t="shared" si="38"/>
        <v>192</v>
      </c>
      <c r="BH39" s="260">
        <f t="shared" si="38"/>
        <v>388</v>
      </c>
      <c r="BI39" s="260">
        <f t="shared" si="38"/>
        <v>115</v>
      </c>
      <c r="BJ39" s="260">
        <f t="shared" si="38"/>
        <v>150</v>
      </c>
      <c r="BK39" s="260">
        <f t="shared" si="38"/>
        <v>205</v>
      </c>
      <c r="BL39" s="260">
        <f t="shared" si="38"/>
        <v>0.55405405405405406</v>
      </c>
      <c r="BM39" s="260">
        <f t="shared" si="38"/>
        <v>28.68</v>
      </c>
      <c r="BN39" s="260">
        <f t="shared" si="38"/>
        <v>0.14299999999999999</v>
      </c>
      <c r="BO39" s="108">
        <f>MIN(AV27:AV36,AZ27:AZ36,BM27:BM36)</f>
        <v>28.68</v>
      </c>
      <c r="BR39" s="130" t="s">
        <v>18</v>
      </c>
      <c r="BS39" s="265">
        <f>MIN(BS27:BS36)</f>
        <v>31.16</v>
      </c>
      <c r="BT39" s="260">
        <f t="shared" ref="BT39:CK39" si="39">MIN(BT27:BT36)</f>
        <v>547.5</v>
      </c>
      <c r="BU39" s="260">
        <f t="shared" si="39"/>
        <v>318.01</v>
      </c>
      <c r="BV39" s="260">
        <f t="shared" si="39"/>
        <v>7.27</v>
      </c>
      <c r="BW39" s="260">
        <f t="shared" si="39"/>
        <v>31.37</v>
      </c>
      <c r="BX39" s="260">
        <f t="shared" si="39"/>
        <v>0.16</v>
      </c>
      <c r="BY39" s="260">
        <f t="shared" si="39"/>
        <v>0.11</v>
      </c>
      <c r="BZ39" s="260">
        <f t="shared" si="39"/>
        <v>0.26</v>
      </c>
      <c r="CA39" s="260">
        <f t="shared" si="39"/>
        <v>0.71</v>
      </c>
      <c r="CB39" s="260">
        <f t="shared" si="39"/>
        <v>34</v>
      </c>
      <c r="CC39" s="260">
        <f t="shared" si="39"/>
        <v>40</v>
      </c>
      <c r="CD39" s="260">
        <f t="shared" si="39"/>
        <v>57</v>
      </c>
      <c r="CE39" s="260">
        <f t="shared" si="39"/>
        <v>131</v>
      </c>
      <c r="CF39" s="260">
        <f t="shared" si="39"/>
        <v>150</v>
      </c>
      <c r="CG39" s="260">
        <f t="shared" si="39"/>
        <v>195</v>
      </c>
      <c r="CH39" s="260">
        <f t="shared" si="39"/>
        <v>245</v>
      </c>
      <c r="CI39" s="260">
        <f t="shared" si="39"/>
        <v>0.7</v>
      </c>
      <c r="CJ39" s="260">
        <f t="shared" si="39"/>
        <v>32.840000000000003</v>
      </c>
      <c r="CK39" s="260">
        <f t="shared" si="39"/>
        <v>0.16600000000000001</v>
      </c>
      <c r="CL39" s="108">
        <f>MIN(BS27:BS36,BW27:BW36,CJ27:CJ36)</f>
        <v>31.16</v>
      </c>
    </row>
    <row r="40" spans="1:90" ht="22.5" customHeight="1">
      <c r="B40" s="261" t="s">
        <v>11</v>
      </c>
      <c r="C40" s="265">
        <f>STDEV(C27:C36)</f>
        <v>1.0303095543465455</v>
      </c>
      <c r="D40" s="260">
        <f t="shared" ref="D40:U40" si="40">STDEV(D27:D36)</f>
        <v>22.811191234908264</v>
      </c>
      <c r="E40" s="260">
        <f t="shared" si="40"/>
        <v>13.718166422667432</v>
      </c>
      <c r="F40" s="260">
        <f t="shared" si="40"/>
        <v>9.9999999999997868E-3</v>
      </c>
      <c r="G40" s="260">
        <f t="shared" si="40"/>
        <v>0.68491686437925514</v>
      </c>
      <c r="H40" s="260">
        <f t="shared" si="40"/>
        <v>1.2516655570345739E-2</v>
      </c>
      <c r="I40" s="260">
        <f t="shared" si="40"/>
        <v>1.1025127865219735</v>
      </c>
      <c r="J40" s="260">
        <f t="shared" si="40"/>
        <v>0.81681291207554585</v>
      </c>
      <c r="K40" s="260">
        <f t="shared" si="40"/>
        <v>1.01727577381947</v>
      </c>
      <c r="L40" s="260">
        <f t="shared" si="40"/>
        <v>3.7178249316263159</v>
      </c>
      <c r="M40" s="260">
        <f t="shared" si="40"/>
        <v>8.8223201785773639</v>
      </c>
      <c r="N40" s="260">
        <f t="shared" si="40"/>
        <v>10.297788327813135</v>
      </c>
      <c r="O40" s="260">
        <f t="shared" si="40"/>
        <v>21.319005605327842</v>
      </c>
      <c r="P40" s="260">
        <f t="shared" si="40"/>
        <v>5.9860949986893237</v>
      </c>
      <c r="Q40" s="260">
        <f t="shared" si="40"/>
        <v>11.890705987824646</v>
      </c>
      <c r="R40" s="260">
        <f t="shared" si="40"/>
        <v>10.554093465991709</v>
      </c>
      <c r="S40" s="260">
        <f t="shared" si="40"/>
        <v>2.814424924264456E-2</v>
      </c>
      <c r="T40" s="260">
        <f t="shared" si="40"/>
        <v>0.17677669529663689</v>
      </c>
      <c r="U40" s="260">
        <f t="shared" si="40"/>
        <v>2.8284271247461927E-3</v>
      </c>
      <c r="V40" s="108">
        <f>STDEV(C27:C36,G27:G36,T27:T36)</f>
        <v>0.8895410801831094</v>
      </c>
      <c r="W40" s="114"/>
      <c r="X40" s="261" t="s">
        <v>11</v>
      </c>
      <c r="Y40" s="265">
        <f>STDEV(Y27:Y36)</f>
        <v>0.77511576196362086</v>
      </c>
      <c r="Z40" s="260">
        <f t="shared" ref="Z40:AQ40" si="41">STDEV(Z27:Z36)</f>
        <v>17.831413105341181</v>
      </c>
      <c r="AA40" s="260">
        <f t="shared" si="41"/>
        <v>35.023988033600304</v>
      </c>
      <c r="AB40" s="260">
        <f t="shared" si="41"/>
        <v>1.0000000000000231E-2</v>
      </c>
      <c r="AC40" s="260">
        <f t="shared" si="41"/>
        <v>1.2307919762855499</v>
      </c>
      <c r="AD40" s="260">
        <f t="shared" si="41"/>
        <v>4.7853944456021681E-2</v>
      </c>
      <c r="AE40" s="260">
        <f t="shared" si="41"/>
        <v>0.15437688370420707</v>
      </c>
      <c r="AF40" s="260">
        <f t="shared" si="41"/>
        <v>0.64631347743267042</v>
      </c>
      <c r="AG40" s="260">
        <f t="shared" si="41"/>
        <v>0.72306523449363469</v>
      </c>
      <c r="AH40" s="260">
        <f t="shared" si="41"/>
        <v>3.8944404818493075</v>
      </c>
      <c r="AI40" s="260">
        <f t="shared" si="41"/>
        <v>4.1912607490666423</v>
      </c>
      <c r="AJ40" s="260">
        <f t="shared" si="41"/>
        <v>8.3266639978645305</v>
      </c>
      <c r="AK40" s="260">
        <f t="shared" si="41"/>
        <v>15.083471454247894</v>
      </c>
      <c r="AL40" s="260">
        <f t="shared" si="41"/>
        <v>6.2583277851728623</v>
      </c>
      <c r="AM40" s="260">
        <f t="shared" si="41"/>
        <v>8.1649658092772608</v>
      </c>
      <c r="AN40" s="260">
        <f t="shared" si="41"/>
        <v>11.254628677422755</v>
      </c>
      <c r="AO40" s="260">
        <f t="shared" si="41"/>
        <v>3.1703179373021854E-2</v>
      </c>
      <c r="AP40" s="260">
        <f t="shared" si="41"/>
        <v>0.35355339059327379</v>
      </c>
      <c r="AQ40" s="260">
        <f t="shared" si="41"/>
        <v>4.9497474683058368E-3</v>
      </c>
      <c r="AR40" s="108">
        <f>STDEV(Y27:Y36,AC27:AC36,AP27:AP36)</f>
        <v>0.98421700700766046</v>
      </c>
      <c r="AU40" s="261" t="s">
        <v>11</v>
      </c>
      <c r="AV40" s="260">
        <f>STDEV(AV27:AV36)</f>
        <v>1.0748813888052939</v>
      </c>
      <c r="AW40" s="260">
        <f t="shared" ref="AW40:BL40" si="42">STDEV(AW27:AW36)</f>
        <v>7.3045102505232693</v>
      </c>
      <c r="AX40" s="260">
        <f t="shared" si="42"/>
        <v>21.810475235537631</v>
      </c>
      <c r="AY40" s="260">
        <f t="shared" si="42"/>
        <v>4.5092497528228838E-2</v>
      </c>
      <c r="AZ40" s="260">
        <f t="shared" si="42"/>
        <v>0.82502727227650008</v>
      </c>
      <c r="BA40" s="260">
        <f t="shared" si="42"/>
        <v>7.0710678118654771E-3</v>
      </c>
      <c r="BB40" s="260">
        <f t="shared" si="42"/>
        <v>1.492966844909825</v>
      </c>
      <c r="BC40" s="260">
        <f t="shared" si="42"/>
        <v>2.2339247973018059</v>
      </c>
      <c r="BD40" s="260">
        <f t="shared" si="42"/>
        <v>3.5108574451264838</v>
      </c>
      <c r="BE40" s="260">
        <f t="shared" si="42"/>
        <v>6.5421708935184499</v>
      </c>
      <c r="BF40" s="260">
        <f t="shared" si="42"/>
        <v>16.583123951777001</v>
      </c>
      <c r="BG40" s="260">
        <f t="shared" si="42"/>
        <v>27.153268679847791</v>
      </c>
      <c r="BH40" s="260">
        <f t="shared" si="42"/>
        <v>42.932505167995963</v>
      </c>
      <c r="BI40" s="260">
        <f t="shared" si="42"/>
        <v>6.5192024052026492</v>
      </c>
      <c r="BJ40" s="260">
        <f t="shared" si="42"/>
        <v>9.0829510622924747</v>
      </c>
      <c r="BK40" s="260">
        <f t="shared" si="42"/>
        <v>13.874436925511608</v>
      </c>
      <c r="BL40" s="260">
        <f t="shared" si="42"/>
        <v>3.7498478177058377E-2</v>
      </c>
      <c r="BM40" s="260">
        <f>IFERROR(STDEV(BM27:BM36)*0,0)</f>
        <v>0</v>
      </c>
      <c r="BN40" s="260">
        <f>IFERROR(STDEV(BN27:BN36)*0,0)</f>
        <v>0</v>
      </c>
      <c r="BO40" s="108">
        <f>STDEV(AV27:AV36,AZ27:AZ36,BM27:BM36)</f>
        <v>1.0439966910431715</v>
      </c>
      <c r="BR40" s="130" t="s">
        <v>11</v>
      </c>
      <c r="BS40" s="265">
        <f>STDEV(BS27:BS36)</f>
        <v>1.7352723129238241</v>
      </c>
      <c r="BT40" s="260">
        <f t="shared" ref="BT40:CI40" si="43">STDEV(BT27:BT36)</f>
        <v>24.130676119827243</v>
      </c>
      <c r="BU40" s="260">
        <f t="shared" si="43"/>
        <v>20.843690412208673</v>
      </c>
      <c r="BV40" s="260">
        <f t="shared" si="43"/>
        <v>3.6055512754639987E-2</v>
      </c>
      <c r="BW40" s="260">
        <f t="shared" si="43"/>
        <v>0.35737935027082934</v>
      </c>
      <c r="BX40" s="260">
        <f t="shared" si="43"/>
        <v>4.8270073544588808E-2</v>
      </c>
      <c r="BY40" s="260">
        <f t="shared" si="43"/>
        <v>2.7386127875258317E-2</v>
      </c>
      <c r="BZ40" s="260">
        <f t="shared" si="43"/>
        <v>0.23114930239998546</v>
      </c>
      <c r="CA40" s="260">
        <f t="shared" si="43"/>
        <v>0.17626684316683089</v>
      </c>
      <c r="CB40" s="260">
        <f t="shared" si="43"/>
        <v>3.0495901363953815</v>
      </c>
      <c r="CC40" s="260">
        <f t="shared" si="43"/>
        <v>4.2190046219457971</v>
      </c>
      <c r="CD40" s="260">
        <f t="shared" si="43"/>
        <v>3.8470768123342687</v>
      </c>
      <c r="CE40" s="260">
        <f t="shared" si="43"/>
        <v>10.139033484509261</v>
      </c>
      <c r="CF40" s="260">
        <f t="shared" si="43"/>
        <v>7.8230428862431785</v>
      </c>
      <c r="CG40" s="260">
        <f t="shared" si="43"/>
        <v>3.9623225512317899</v>
      </c>
      <c r="CH40" s="260">
        <f t="shared" si="43"/>
        <v>7.0498226928058267</v>
      </c>
      <c r="CI40" s="260">
        <f t="shared" si="43"/>
        <v>2.0142350550873812E-2</v>
      </c>
      <c r="CJ40" s="260">
        <f>IFERROR(STDEV(CJ27:CJ36)*0,0)</f>
        <v>0</v>
      </c>
      <c r="CK40" s="260">
        <f>IFERROR(STDEV(CK27:CK36)*0,0)</f>
        <v>0</v>
      </c>
      <c r="CL40" s="108">
        <f>STDEV(BS27:BS36,BW27:BW36,CJ27:CJ36)</f>
        <v>1.2862758081163832</v>
      </c>
    </row>
    <row r="41" spans="1:90" ht="22.5" customHeight="1" thickBot="1">
      <c r="B41" s="262" t="s">
        <v>16</v>
      </c>
      <c r="C41" s="267">
        <f>(C38-C39)</f>
        <v>2.7899999999999991</v>
      </c>
      <c r="D41" s="268">
        <f t="shared" ref="D41:U41" si="44">(D38-D39)</f>
        <v>76.62</v>
      </c>
      <c r="E41" s="268">
        <f t="shared" si="44"/>
        <v>33.940000000000026</v>
      </c>
      <c r="F41" s="268">
        <f t="shared" si="44"/>
        <v>1.9999999999999574E-2</v>
      </c>
      <c r="G41" s="268">
        <f t="shared" si="44"/>
        <v>2.25</v>
      </c>
      <c r="H41" s="268">
        <f t="shared" si="44"/>
        <v>3.9999999999999994E-2</v>
      </c>
      <c r="I41" s="268">
        <f t="shared" si="44"/>
        <v>4.0599999999999996</v>
      </c>
      <c r="J41" s="268">
        <f t="shared" si="44"/>
        <v>2.4299999999999997</v>
      </c>
      <c r="K41" s="268">
        <f t="shared" si="44"/>
        <v>2.5800000000000018</v>
      </c>
      <c r="L41" s="268">
        <f t="shared" si="44"/>
        <v>13</v>
      </c>
      <c r="M41" s="268">
        <f t="shared" si="44"/>
        <v>30</v>
      </c>
      <c r="N41" s="268">
        <f t="shared" si="44"/>
        <v>30</v>
      </c>
      <c r="O41" s="268">
        <f t="shared" si="44"/>
        <v>70</v>
      </c>
      <c r="P41" s="268">
        <f t="shared" si="44"/>
        <v>20</v>
      </c>
      <c r="Q41" s="268">
        <f t="shared" si="44"/>
        <v>35</v>
      </c>
      <c r="R41" s="268">
        <f t="shared" si="44"/>
        <v>35</v>
      </c>
      <c r="S41" s="268">
        <f t="shared" si="44"/>
        <v>9.3333333333333379E-2</v>
      </c>
      <c r="T41" s="268">
        <f t="shared" si="44"/>
        <v>0.25</v>
      </c>
      <c r="U41" s="268">
        <f t="shared" si="44"/>
        <v>4.0000000000000036E-3</v>
      </c>
      <c r="V41" s="109">
        <f>V38-V39</f>
        <v>3.9299999999999997</v>
      </c>
      <c r="W41" s="114"/>
      <c r="X41" s="262" t="s">
        <v>16</v>
      </c>
      <c r="Y41" s="267">
        <f>(Y38-Y39)</f>
        <v>2.3900000000000006</v>
      </c>
      <c r="Z41" s="268">
        <f t="shared" ref="Z41:AA41" si="45">(Z38-Z39)</f>
        <v>60.889999999999986</v>
      </c>
      <c r="AA41" s="268">
        <f t="shared" si="45"/>
        <v>124.64999999999998</v>
      </c>
      <c r="AB41" s="268">
        <f t="shared" ref="AB41" si="46">(AB38-AB39)</f>
        <v>2.0000000000000462E-2</v>
      </c>
      <c r="AC41" s="268">
        <f t="shared" ref="AC41:AQ41" si="47">(AC38-AC39)</f>
        <v>4.8100000000000023</v>
      </c>
      <c r="AD41" s="268">
        <f t="shared" si="47"/>
        <v>0.14000000000000001</v>
      </c>
      <c r="AE41" s="268">
        <f t="shared" si="47"/>
        <v>0.51</v>
      </c>
      <c r="AF41" s="268">
        <f t="shared" si="47"/>
        <v>1.81</v>
      </c>
      <c r="AG41" s="268">
        <f t="shared" si="47"/>
        <v>2.13</v>
      </c>
      <c r="AH41" s="269">
        <f t="shared" si="47"/>
        <v>10</v>
      </c>
      <c r="AI41" s="269">
        <f t="shared" si="47"/>
        <v>14</v>
      </c>
      <c r="AJ41" s="269">
        <f t="shared" si="47"/>
        <v>27</v>
      </c>
      <c r="AK41" s="269">
        <f t="shared" si="47"/>
        <v>51</v>
      </c>
      <c r="AL41" s="269">
        <f t="shared" si="47"/>
        <v>15</v>
      </c>
      <c r="AM41" s="269">
        <f t="shared" si="47"/>
        <v>30</v>
      </c>
      <c r="AN41" s="269">
        <f t="shared" si="47"/>
        <v>35</v>
      </c>
      <c r="AO41" s="268">
        <f t="shared" si="47"/>
        <v>9.8591549295774739E-2</v>
      </c>
      <c r="AP41" s="269">
        <f t="shared" si="47"/>
        <v>0.5</v>
      </c>
      <c r="AQ41" s="270">
        <f t="shared" si="47"/>
        <v>7.0000000000000062E-3</v>
      </c>
      <c r="AR41" s="109">
        <f>AR38-AR39</f>
        <v>32.630000000000003</v>
      </c>
      <c r="AU41" s="262" t="s">
        <v>16</v>
      </c>
      <c r="AV41" s="268">
        <f>(AV38-AV39)</f>
        <v>2.4799999999999969</v>
      </c>
      <c r="AW41" s="268">
        <f t="shared" ref="AW41:BN41" si="48">(AW38-AW39)</f>
        <v>19.1099999999999</v>
      </c>
      <c r="AX41" s="268">
        <f t="shared" si="48"/>
        <v>50.879999999999995</v>
      </c>
      <c r="AY41" s="268">
        <f t="shared" si="48"/>
        <v>8.9999999999999858E-2</v>
      </c>
      <c r="AZ41" s="268">
        <f t="shared" si="48"/>
        <v>2.0400000000000027</v>
      </c>
      <c r="BA41" s="268">
        <f t="shared" si="48"/>
        <v>2.0000000000000004E-2</v>
      </c>
      <c r="BB41" s="268">
        <f t="shared" si="48"/>
        <v>3.37</v>
      </c>
      <c r="BC41" s="268">
        <f t="shared" si="48"/>
        <v>4.9599999999999991</v>
      </c>
      <c r="BD41" s="268">
        <f t="shared" si="48"/>
        <v>7.1300000000000026</v>
      </c>
      <c r="BE41" s="268">
        <f t="shared" si="48"/>
        <v>16</v>
      </c>
      <c r="BF41" s="268">
        <f t="shared" si="48"/>
        <v>42</v>
      </c>
      <c r="BG41" s="268">
        <f t="shared" si="48"/>
        <v>66</v>
      </c>
      <c r="BH41" s="268">
        <f t="shared" si="48"/>
        <v>114</v>
      </c>
      <c r="BI41" s="268">
        <f t="shared" si="48"/>
        <v>15</v>
      </c>
      <c r="BJ41" s="268">
        <f t="shared" si="48"/>
        <v>25</v>
      </c>
      <c r="BK41" s="268">
        <f t="shared" si="48"/>
        <v>30</v>
      </c>
      <c r="BL41" s="268">
        <f t="shared" si="48"/>
        <v>8.108108108108103E-2</v>
      </c>
      <c r="BM41" s="268">
        <f t="shared" si="48"/>
        <v>0</v>
      </c>
      <c r="BN41" s="268">
        <f t="shared" si="48"/>
        <v>0</v>
      </c>
      <c r="BO41" s="109">
        <f>BO38-BO39</f>
        <v>3.4500000000000028</v>
      </c>
      <c r="BR41" s="131" t="s">
        <v>16</v>
      </c>
      <c r="BS41" s="267">
        <f>(BS38-BS39)</f>
        <v>4.6999999999999993</v>
      </c>
      <c r="BT41" s="268">
        <f t="shared" ref="BT41:CK41" si="49">(BT38-BT39)</f>
        <v>64.460000000000036</v>
      </c>
      <c r="BU41" s="268">
        <f t="shared" si="49"/>
        <v>47.94</v>
      </c>
      <c r="BV41" s="268">
        <f t="shared" si="49"/>
        <v>7.0000000000000284E-2</v>
      </c>
      <c r="BW41" s="268">
        <f t="shared" si="49"/>
        <v>0.98000000000000043</v>
      </c>
      <c r="BX41" s="268">
        <f t="shared" si="49"/>
        <v>0.11000000000000001</v>
      </c>
      <c r="BY41" s="268">
        <f t="shared" si="49"/>
        <v>6.9999999999999993E-2</v>
      </c>
      <c r="BZ41" s="268">
        <f t="shared" si="49"/>
        <v>0.55000000000000004</v>
      </c>
      <c r="CA41" s="268">
        <f t="shared" si="49"/>
        <v>0.41000000000000014</v>
      </c>
      <c r="CB41" s="268">
        <f t="shared" si="49"/>
        <v>8</v>
      </c>
      <c r="CC41" s="268">
        <f t="shared" si="49"/>
        <v>10</v>
      </c>
      <c r="CD41" s="268">
        <f t="shared" si="49"/>
        <v>10</v>
      </c>
      <c r="CE41" s="268">
        <f t="shared" si="49"/>
        <v>25</v>
      </c>
      <c r="CF41" s="268">
        <f t="shared" si="49"/>
        <v>18</v>
      </c>
      <c r="CG41" s="268">
        <f t="shared" si="49"/>
        <v>10</v>
      </c>
      <c r="CH41" s="268">
        <f t="shared" si="49"/>
        <v>18</v>
      </c>
      <c r="CI41" s="268">
        <f t="shared" si="49"/>
        <v>5.142857142857149E-2</v>
      </c>
      <c r="CJ41" s="268">
        <f t="shared" si="49"/>
        <v>0</v>
      </c>
      <c r="CK41" s="268">
        <f t="shared" si="49"/>
        <v>0</v>
      </c>
      <c r="CL41" s="109">
        <f>CL38-CL39</f>
        <v>4.6999999999999993</v>
      </c>
    </row>
    <row r="42" spans="1:90" s="121" customFormat="1" ht="22.5" customHeight="1">
      <c r="B42" s="89"/>
      <c r="C42" s="122"/>
      <c r="D42" s="122"/>
      <c r="E42" s="122"/>
      <c r="F42" s="122"/>
      <c r="G42" s="122"/>
      <c r="H42" s="122"/>
      <c r="I42" s="122"/>
      <c r="J42" s="122"/>
      <c r="K42" s="122"/>
      <c r="L42" s="124"/>
      <c r="M42" s="124"/>
      <c r="N42" s="124"/>
      <c r="O42" s="124"/>
      <c r="P42" s="124"/>
      <c r="Q42" s="124"/>
      <c r="R42" s="124"/>
      <c r="S42" s="122"/>
      <c r="T42" s="123"/>
      <c r="U42" s="123"/>
      <c r="V42" s="123"/>
      <c r="W42" s="132"/>
    </row>
    <row r="43" spans="1:90" s="121" customFormat="1" ht="52.5" customHeight="1">
      <c r="B43" s="89"/>
      <c r="C43" s="122"/>
      <c r="D43" s="122"/>
      <c r="E43" s="122"/>
      <c r="F43" s="122"/>
      <c r="G43" s="122"/>
      <c r="H43" s="122"/>
      <c r="I43" s="122"/>
      <c r="J43" s="122"/>
      <c r="K43" s="122"/>
      <c r="L43" s="124"/>
      <c r="M43" s="124"/>
      <c r="N43" s="124"/>
      <c r="O43" s="124"/>
      <c r="P43" s="124"/>
      <c r="Q43" s="124"/>
      <c r="R43" s="124"/>
      <c r="S43" s="122"/>
      <c r="T43" s="123"/>
      <c r="U43" s="123"/>
      <c r="V43" s="123"/>
      <c r="W43" s="132"/>
      <c r="X43" s="89"/>
      <c r="Y43" s="122"/>
      <c r="Z43" s="122"/>
      <c r="AA43" s="122"/>
      <c r="AB43" s="122"/>
      <c r="AC43" s="122"/>
      <c r="AD43" s="122"/>
      <c r="AE43" s="122"/>
      <c r="AF43" s="122"/>
      <c r="AG43" s="124"/>
      <c r="AH43" s="124"/>
      <c r="AI43" s="124"/>
      <c r="AJ43" s="124"/>
      <c r="AK43" s="124"/>
      <c r="AL43" s="124"/>
      <c r="AM43" s="124"/>
      <c r="AN43" s="122"/>
      <c r="AO43" s="122"/>
      <c r="AP43" s="122"/>
      <c r="AQ43" s="123"/>
    </row>
    <row r="44" spans="1:90" ht="29.5" customHeight="1">
      <c r="W44" s="114"/>
      <c r="X44" s="543"/>
      <c r="Y44" s="543"/>
      <c r="Z44" s="543"/>
      <c r="AA44" s="543"/>
      <c r="AK44" s="549"/>
      <c r="AL44" s="549"/>
      <c r="AM44" s="549"/>
      <c r="AN44" s="549"/>
      <c r="AO44" s="549"/>
      <c r="AP44" s="549"/>
      <c r="AQ44" s="549"/>
    </row>
    <row r="45" spans="1:90" s="136" customFormat="1" ht="71.5" customHeight="1">
      <c r="A45" s="236"/>
      <c r="W45" s="245"/>
      <c r="X45" s="137"/>
      <c r="Y45" s="545"/>
      <c r="Z45" s="545"/>
      <c r="AA45" s="545"/>
      <c r="AB45" s="545"/>
      <c r="AC45" s="545"/>
      <c r="AD45" s="545"/>
      <c r="AE45" s="545"/>
      <c r="AF45" s="545"/>
      <c r="AG45" s="545"/>
      <c r="AH45" s="545"/>
      <c r="AI45" s="545"/>
      <c r="AJ45" s="545"/>
      <c r="AK45" s="545"/>
      <c r="AL45" s="545"/>
      <c r="AM45" s="545"/>
      <c r="AN45" s="545"/>
      <c r="AO45" s="545"/>
      <c r="AP45" s="545"/>
      <c r="AQ45" s="545"/>
    </row>
    <row r="46" spans="1:90" s="94" customFormat="1" ht="73" customHeight="1">
      <c r="A46" s="237"/>
      <c r="W46" s="246"/>
      <c r="X46" s="115"/>
      <c r="Y46" s="116"/>
      <c r="Z46" s="116"/>
      <c r="AA46" s="116"/>
      <c r="AB46" s="116"/>
      <c r="AC46" s="116"/>
      <c r="AD46" s="116"/>
      <c r="AE46" s="116"/>
      <c r="AF46" s="116"/>
      <c r="AG46" s="117"/>
      <c r="AH46" s="117"/>
      <c r="AI46" s="117"/>
      <c r="AJ46" s="117"/>
      <c r="AK46" s="117"/>
      <c r="AL46" s="117"/>
      <c r="AM46" s="117"/>
      <c r="AN46" s="116"/>
      <c r="AO46" s="116"/>
      <c r="AP46" s="116"/>
      <c r="AQ46" s="116"/>
    </row>
    <row r="47" spans="1:90" ht="22.5" customHeight="1">
      <c r="X47" s="121"/>
      <c r="Y47" s="121"/>
      <c r="Z47" s="121"/>
      <c r="AA47" s="122"/>
      <c r="AB47" s="122"/>
      <c r="AC47" s="121"/>
      <c r="AD47" s="121"/>
      <c r="AE47" s="121"/>
      <c r="AF47" s="123"/>
      <c r="AG47" s="124"/>
      <c r="AH47" s="124"/>
      <c r="AI47" s="124"/>
      <c r="AJ47" s="124"/>
      <c r="AK47" s="124"/>
      <c r="AL47" s="124"/>
      <c r="AM47" s="124"/>
      <c r="AN47" s="125"/>
      <c r="AO47" s="125"/>
      <c r="AP47" s="125"/>
      <c r="AQ47" s="121"/>
    </row>
    <row r="48" spans="1:90" ht="22.5" customHeight="1">
      <c r="X48" s="121"/>
      <c r="Y48" s="121"/>
      <c r="Z48" s="121"/>
      <c r="AA48" s="122"/>
      <c r="AB48" s="121"/>
      <c r="AC48" s="121"/>
      <c r="AD48" s="121"/>
      <c r="AE48" s="121"/>
      <c r="AF48" s="123"/>
      <c r="AG48" s="124"/>
      <c r="AH48" s="124"/>
      <c r="AI48" s="124"/>
      <c r="AJ48" s="124"/>
      <c r="AK48" s="124"/>
      <c r="AL48" s="124"/>
      <c r="AM48" s="124"/>
      <c r="AN48" s="125"/>
      <c r="AO48" s="125"/>
      <c r="AP48" s="125"/>
      <c r="AQ48" s="121"/>
      <c r="AX48" s="90" t="s">
        <v>180</v>
      </c>
    </row>
    <row r="49" spans="1:50" ht="22.5" customHeight="1">
      <c r="X49" s="121"/>
      <c r="Y49" s="121"/>
      <c r="Z49" s="121"/>
      <c r="AA49" s="122"/>
      <c r="AB49" s="121"/>
      <c r="AC49" s="121"/>
      <c r="AD49" s="121"/>
      <c r="AE49" s="121"/>
      <c r="AF49" s="123"/>
      <c r="AG49" s="124"/>
      <c r="AH49" s="124"/>
      <c r="AI49" s="124"/>
      <c r="AJ49" s="124"/>
      <c r="AK49" s="124"/>
      <c r="AL49" s="124"/>
      <c r="AM49" s="124"/>
      <c r="AN49" s="125"/>
      <c r="AO49" s="125"/>
      <c r="AP49" s="125"/>
      <c r="AQ49" s="121"/>
      <c r="AX49" s="90">
        <v>0.65200000000000002</v>
      </c>
    </row>
    <row r="50" spans="1:50" ht="22.5" customHeight="1">
      <c r="X50" s="121"/>
      <c r="Y50" s="121"/>
      <c r="Z50" s="121"/>
      <c r="AA50" s="122"/>
      <c r="AB50" s="121"/>
      <c r="AC50" s="121"/>
      <c r="AD50" s="121"/>
      <c r="AE50" s="121"/>
      <c r="AF50" s="123"/>
      <c r="AG50" s="124"/>
      <c r="AH50" s="124"/>
      <c r="AI50" s="124"/>
      <c r="AJ50" s="124"/>
      <c r="AK50" s="124"/>
      <c r="AL50" s="124"/>
      <c r="AM50" s="124"/>
      <c r="AN50" s="125"/>
      <c r="AO50" s="125"/>
      <c r="AP50" s="125"/>
      <c r="AQ50" s="121"/>
      <c r="AX50" s="90" t="s">
        <v>179</v>
      </c>
    </row>
    <row r="51" spans="1:50" ht="22.5" customHeight="1">
      <c r="X51" s="121"/>
      <c r="Y51" s="121"/>
      <c r="Z51" s="121"/>
      <c r="AA51" s="122"/>
      <c r="AB51" s="121"/>
      <c r="AC51" s="121"/>
      <c r="AD51" s="121"/>
      <c r="AE51" s="121"/>
      <c r="AF51" s="123"/>
      <c r="AG51" s="124"/>
      <c r="AH51" s="124"/>
      <c r="AI51" s="124"/>
      <c r="AJ51" s="124"/>
      <c r="AK51" s="124"/>
      <c r="AL51" s="124"/>
      <c r="AM51" s="124"/>
      <c r="AN51" s="125"/>
      <c r="AO51" s="125"/>
      <c r="AP51" s="125"/>
      <c r="AQ51" s="121"/>
    </row>
    <row r="52" spans="1:50" ht="22.5" customHeight="1">
      <c r="W52" s="114"/>
      <c r="X52" s="89"/>
      <c r="Y52" s="122"/>
      <c r="Z52" s="122"/>
      <c r="AA52" s="122"/>
      <c r="AB52" s="122"/>
      <c r="AC52" s="122"/>
      <c r="AD52" s="122"/>
      <c r="AE52" s="122"/>
      <c r="AF52" s="122"/>
      <c r="AG52" s="124"/>
      <c r="AH52" s="124"/>
      <c r="AI52" s="124"/>
      <c r="AJ52" s="124"/>
      <c r="AK52" s="124"/>
      <c r="AL52" s="124"/>
      <c r="AM52" s="124"/>
      <c r="AN52" s="125"/>
      <c r="AO52" s="125"/>
      <c r="AP52" s="125"/>
      <c r="AQ52" s="123"/>
    </row>
    <row r="53" spans="1:50" ht="22.5" customHeight="1">
      <c r="W53" s="114"/>
      <c r="X53" s="89"/>
      <c r="Y53" s="122"/>
      <c r="Z53" s="122"/>
      <c r="AA53" s="122"/>
      <c r="AB53" s="122"/>
      <c r="AC53" s="122"/>
      <c r="AD53" s="122"/>
      <c r="AE53" s="122"/>
      <c r="AF53" s="122"/>
      <c r="AG53" s="124"/>
      <c r="AH53" s="124"/>
      <c r="AI53" s="124"/>
      <c r="AJ53" s="124"/>
      <c r="AK53" s="124"/>
      <c r="AL53" s="124"/>
      <c r="AM53" s="124"/>
      <c r="AN53" s="122"/>
      <c r="AO53" s="122"/>
      <c r="AP53" s="122"/>
      <c r="AQ53" s="123"/>
    </row>
    <row r="54" spans="1:50" ht="22.5" customHeight="1">
      <c r="W54" s="114"/>
      <c r="X54" s="89"/>
      <c r="Y54" s="122"/>
      <c r="Z54" s="122"/>
      <c r="AA54" s="122"/>
      <c r="AB54" s="122"/>
      <c r="AC54" s="122"/>
      <c r="AD54" s="122"/>
      <c r="AE54" s="122"/>
      <c r="AF54" s="122"/>
      <c r="AG54" s="124"/>
      <c r="AH54" s="124"/>
      <c r="AI54" s="124"/>
      <c r="AJ54" s="124"/>
      <c r="AK54" s="124"/>
      <c r="AL54" s="124"/>
      <c r="AM54" s="124"/>
      <c r="AN54" s="122"/>
      <c r="AO54" s="122"/>
      <c r="AP54" s="122"/>
      <c r="AQ54" s="123"/>
    </row>
    <row r="55" spans="1:50" ht="22.5" customHeight="1">
      <c r="W55" s="114"/>
      <c r="X55" s="89"/>
      <c r="Y55" s="122"/>
      <c r="Z55" s="122"/>
      <c r="AA55" s="122"/>
      <c r="AB55" s="122"/>
      <c r="AC55" s="122"/>
      <c r="AD55" s="122"/>
      <c r="AE55" s="122"/>
      <c r="AF55" s="122"/>
      <c r="AG55" s="124"/>
      <c r="AH55" s="124"/>
      <c r="AI55" s="124"/>
      <c r="AJ55" s="124"/>
      <c r="AK55" s="124"/>
      <c r="AL55" s="124"/>
      <c r="AM55" s="124"/>
      <c r="AN55" s="122"/>
      <c r="AO55" s="122"/>
      <c r="AP55" s="122"/>
      <c r="AQ55" s="123"/>
    </row>
    <row r="56" spans="1:50" ht="22.5" customHeight="1" thickBot="1">
      <c r="W56" s="114"/>
      <c r="X56" s="89"/>
      <c r="Y56" s="122"/>
      <c r="Z56" s="122"/>
      <c r="AA56" s="122"/>
      <c r="AB56" s="122"/>
      <c r="AC56" s="122"/>
      <c r="AD56" s="122"/>
      <c r="AE56" s="122"/>
      <c r="AF56" s="122"/>
      <c r="AG56" s="124"/>
      <c r="AH56" s="124"/>
      <c r="AI56" s="124"/>
      <c r="AJ56" s="124"/>
      <c r="AK56" s="124"/>
      <c r="AL56" s="124"/>
      <c r="AM56" s="124"/>
      <c r="AN56" s="122"/>
      <c r="AO56" s="122"/>
      <c r="AP56" s="122"/>
      <c r="AQ56" s="123"/>
    </row>
    <row r="57" spans="1:50" ht="27" customHeight="1">
      <c r="B57" s="543"/>
      <c r="C57" s="543"/>
      <c r="D57" s="543"/>
      <c r="E57" s="543"/>
      <c r="F57" s="147"/>
      <c r="R57" s="547"/>
      <c r="S57" s="547"/>
      <c r="T57" s="547"/>
      <c r="U57" s="547"/>
      <c r="V57" s="547"/>
      <c r="W57" s="114"/>
      <c r="X57" s="546"/>
      <c r="Y57" s="546"/>
      <c r="Z57" s="546"/>
      <c r="AA57" s="546"/>
      <c r="AB57" s="121"/>
      <c r="AC57" s="121"/>
      <c r="AD57" s="121"/>
      <c r="AE57" s="121"/>
      <c r="AF57" s="121"/>
      <c r="AG57" s="124"/>
      <c r="AH57" s="124"/>
      <c r="AI57" s="124"/>
      <c r="AJ57" s="124"/>
      <c r="AK57" s="124"/>
      <c r="AL57" s="124"/>
      <c r="AM57" s="124"/>
      <c r="AN57" s="121"/>
      <c r="AO57" s="121"/>
      <c r="AP57" s="121"/>
      <c r="AQ57" s="121"/>
    </row>
    <row r="58" spans="1:50" ht="38.5" customHeight="1">
      <c r="B58" s="543"/>
      <c r="C58" s="543"/>
      <c r="D58" s="543"/>
      <c r="E58" s="543"/>
      <c r="F58" s="147"/>
      <c r="R58" s="112"/>
      <c r="S58" s="110"/>
      <c r="T58" s="110"/>
      <c r="U58" s="110"/>
      <c r="V58" s="110"/>
      <c r="W58" s="114"/>
      <c r="X58" s="546"/>
      <c r="Y58" s="546"/>
      <c r="Z58" s="546"/>
      <c r="AA58" s="546"/>
      <c r="AB58" s="121"/>
      <c r="AC58" s="121"/>
      <c r="AD58" s="121"/>
      <c r="AE58" s="121"/>
      <c r="AF58" s="121"/>
      <c r="AG58" s="124"/>
      <c r="AH58" s="124"/>
      <c r="AI58" s="124"/>
      <c r="AJ58" s="124"/>
      <c r="AK58" s="124"/>
      <c r="AL58" s="124"/>
      <c r="AM58" s="124"/>
      <c r="AN58" s="121"/>
      <c r="AO58" s="121"/>
      <c r="AP58" s="121"/>
      <c r="AQ58" s="121"/>
    </row>
    <row r="59" spans="1:50" ht="29.5" customHeight="1">
      <c r="O59" s="93"/>
      <c r="P59" s="93"/>
      <c r="Q59" s="93"/>
      <c r="R59" s="544"/>
      <c r="S59" s="544"/>
      <c r="T59" s="544"/>
      <c r="U59" s="544"/>
      <c r="V59" s="93"/>
      <c r="W59" s="247"/>
      <c r="X59" s="121"/>
      <c r="Y59" s="121"/>
      <c r="Z59" s="121"/>
      <c r="AA59" s="121"/>
      <c r="AB59" s="121"/>
      <c r="AC59" s="121"/>
      <c r="AD59" s="121"/>
      <c r="AE59" s="121"/>
      <c r="AF59" s="121"/>
      <c r="AG59" s="124"/>
      <c r="AH59" s="124"/>
      <c r="AI59" s="124"/>
      <c r="AJ59" s="548"/>
      <c r="AK59" s="548"/>
      <c r="AL59" s="548"/>
      <c r="AM59" s="548"/>
      <c r="AN59" s="548"/>
      <c r="AO59" s="548"/>
      <c r="AP59" s="548"/>
      <c r="AQ59" s="548"/>
    </row>
    <row r="60" spans="1:50" s="140" customFormat="1" ht="46.5" customHeight="1">
      <c r="A60" s="121"/>
      <c r="B60" s="89"/>
      <c r="C60" s="122"/>
      <c r="D60" s="122"/>
      <c r="E60" s="122"/>
      <c r="F60" s="122"/>
      <c r="G60" s="122"/>
      <c r="H60" s="122"/>
      <c r="I60" s="122"/>
      <c r="J60" s="122"/>
      <c r="K60" s="122"/>
      <c r="L60" s="124"/>
      <c r="M60" s="124"/>
      <c r="N60" s="124"/>
      <c r="O60" s="124"/>
      <c r="P60" s="124"/>
      <c r="Q60" s="124"/>
      <c r="R60" s="124"/>
      <c r="S60" s="122"/>
      <c r="T60" s="124"/>
      <c r="U60" s="123"/>
      <c r="V60" s="123"/>
      <c r="W60" s="132"/>
      <c r="X60" s="89"/>
      <c r="Y60" s="122"/>
      <c r="Z60" s="122"/>
      <c r="AA60" s="122"/>
      <c r="AB60" s="122"/>
      <c r="AC60" s="122"/>
      <c r="AD60" s="122"/>
      <c r="AE60" s="122"/>
      <c r="AF60" s="122"/>
      <c r="AG60" s="124"/>
      <c r="AH60" s="124"/>
      <c r="AI60" s="124"/>
      <c r="AJ60" s="124"/>
      <c r="AK60" s="124"/>
      <c r="AL60" s="124"/>
      <c r="AM60" s="124"/>
      <c r="AN60" s="122"/>
      <c r="AO60" s="122"/>
      <c r="AP60" s="122"/>
      <c r="AQ60" s="123"/>
    </row>
    <row r="61" spans="1:50" ht="62.5" customHeight="1"/>
    <row r="62" spans="1:50" ht="63.5" customHeight="1"/>
    <row r="63" spans="1:50" ht="27.5" customHeight="1"/>
    <row r="64" spans="1:50" ht="27.5" customHeight="1"/>
    <row r="65" ht="27.5" customHeight="1"/>
    <row r="66" ht="27.5" customHeight="1"/>
    <row r="67" ht="27.5" customHeight="1"/>
    <row r="68" ht="27.5" customHeight="1"/>
    <row r="69" ht="27.5" customHeight="1"/>
    <row r="70" ht="27.5" customHeight="1"/>
    <row r="71" ht="27.5" customHeight="1"/>
    <row r="72" ht="27.5" customHeight="1"/>
  </sheetData>
  <mergeCells count="25">
    <mergeCell ref="CL27:CL36"/>
    <mergeCell ref="AO4:AQ4"/>
    <mergeCell ref="X5:AR5"/>
    <mergeCell ref="B58:E58"/>
    <mergeCell ref="R59:U59"/>
    <mergeCell ref="B25:V25"/>
    <mergeCell ref="Y45:AQ45"/>
    <mergeCell ref="X57:AA57"/>
    <mergeCell ref="R57:V57"/>
    <mergeCell ref="AJ59:AQ59"/>
    <mergeCell ref="B57:E57"/>
    <mergeCell ref="X58:AA58"/>
    <mergeCell ref="X44:AA44"/>
    <mergeCell ref="AK44:AQ44"/>
    <mergeCell ref="X23:AA23"/>
    <mergeCell ref="BK24:BN24"/>
    <mergeCell ref="AU25:BO25"/>
    <mergeCell ref="CH24:CK24"/>
    <mergeCell ref="BR25:CL25"/>
    <mergeCell ref="A2:BP2"/>
    <mergeCell ref="X25:AR25"/>
    <mergeCell ref="AK23:AQ23"/>
    <mergeCell ref="S4:U4"/>
    <mergeCell ref="R24:U24"/>
    <mergeCell ref="B5:V5"/>
  </mergeCells>
  <printOptions horizontalCentered="1"/>
  <pageMargins left="0" right="0.70866141732283472" top="0.74803149606299213" bottom="0" header="0.31496062992125984" footer="0.31496062992125984"/>
  <pageSetup scale="60" orientation="landscape" r:id="rId1"/>
  <headerFooter>
    <oddFooter>&amp;R&amp;F&amp;D</oddFooter>
  </headerFooter>
  <ignoredErrors>
    <ignoredError sqref="K7:K11 AG27:AG36 BD27 BD28:BD31 CA27:CA32 K12:K16 K27:K36" formulaRange="1"/>
  </ignoredError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0C48BE-CE28-4855-9316-55D9EE9D28DE}">
  <dimension ref="B2:AG43"/>
  <sheetViews>
    <sheetView showGridLines="0" topLeftCell="A7" zoomScale="63" zoomScaleNormal="63" workbookViewId="0">
      <selection activeCell="P12" sqref="P12:P13"/>
    </sheetView>
  </sheetViews>
  <sheetFormatPr baseColWidth="10" defaultRowHeight="14.5"/>
  <cols>
    <col min="1" max="1" width="5.81640625" customWidth="1"/>
    <col min="3" max="3" width="12.453125" customWidth="1"/>
    <col min="4" max="4" width="13.54296875" customWidth="1"/>
    <col min="5" max="5" width="12.54296875" customWidth="1"/>
    <col min="6" max="6" width="11.90625" customWidth="1"/>
    <col min="8" max="8" width="15.7265625" customWidth="1"/>
    <col min="9" max="9" width="13" customWidth="1"/>
    <col min="10" max="10" width="12.6328125" customWidth="1"/>
    <col min="11" max="12" width="14.1796875" customWidth="1"/>
    <col min="13" max="13" width="12.81640625" customWidth="1"/>
    <col min="14" max="14" width="15.26953125" customWidth="1"/>
    <col min="15" max="15" width="12.7265625" customWidth="1"/>
    <col min="16" max="16" width="12.453125" customWidth="1"/>
    <col min="17" max="19" width="11.90625" customWidth="1"/>
    <col min="23" max="23" width="10.90625" style="296"/>
  </cols>
  <sheetData>
    <row r="2" spans="2:33" ht="38.5" customHeight="1">
      <c r="B2" s="576" t="s">
        <v>196</v>
      </c>
      <c r="C2" s="576"/>
      <c r="D2" s="576"/>
      <c r="E2" s="576"/>
      <c r="F2" s="576"/>
      <c r="G2" s="576"/>
      <c r="H2" s="576"/>
      <c r="I2" s="576"/>
      <c r="J2" s="576"/>
      <c r="K2" s="576"/>
      <c r="L2" s="576"/>
      <c r="M2" s="576"/>
      <c r="N2" s="576"/>
      <c r="O2" s="576"/>
      <c r="P2" s="576"/>
      <c r="Q2" s="576"/>
      <c r="R2" s="576"/>
      <c r="S2" s="576"/>
      <c r="T2" s="576"/>
    </row>
    <row r="4" spans="2:33" ht="15" thickBot="1"/>
    <row r="5" spans="2:33" ht="31" customHeight="1">
      <c r="C5" s="556" t="s">
        <v>171</v>
      </c>
      <c r="D5" s="557"/>
      <c r="E5" s="557"/>
      <c r="F5" s="557"/>
      <c r="G5" s="558"/>
      <c r="I5" s="10"/>
      <c r="J5" s="11"/>
      <c r="K5" s="11"/>
      <c r="L5" s="11"/>
      <c r="M5" s="12"/>
      <c r="O5" s="295"/>
      <c r="P5" s="737" t="s">
        <v>319</v>
      </c>
      <c r="Q5" s="737"/>
      <c r="R5" s="733" t="s">
        <v>320</v>
      </c>
      <c r="S5" s="734" t="s">
        <v>321</v>
      </c>
      <c r="T5" s="734" t="s">
        <v>322</v>
      </c>
      <c r="U5" s="735" t="s">
        <v>130</v>
      </c>
    </row>
    <row r="6" spans="2:33" ht="21" customHeight="1">
      <c r="C6" s="559"/>
      <c r="D6" s="560"/>
      <c r="E6" s="560"/>
      <c r="F6" s="560"/>
      <c r="G6" s="561"/>
      <c r="I6" s="13"/>
      <c r="J6" s="295"/>
      <c r="K6" s="295"/>
      <c r="L6" s="295"/>
      <c r="M6" s="14"/>
      <c r="O6" s="295"/>
      <c r="P6" s="295" t="s">
        <v>203</v>
      </c>
      <c r="Q6" s="295"/>
      <c r="R6" s="295"/>
      <c r="S6" s="295"/>
    </row>
    <row r="7" spans="2:33" ht="21" customHeight="1">
      <c r="C7" s="559"/>
      <c r="D7" s="560"/>
      <c r="E7" s="560"/>
      <c r="F7" s="560"/>
      <c r="G7" s="561"/>
      <c r="I7" s="13"/>
      <c r="J7" s="295"/>
      <c r="K7" s="295"/>
      <c r="L7" s="295"/>
      <c r="M7" s="14"/>
      <c r="O7" s="295"/>
      <c r="P7" s="295" t="s">
        <v>204</v>
      </c>
      <c r="Q7" s="295"/>
      <c r="R7" s="295"/>
      <c r="S7" s="295"/>
    </row>
    <row r="8" spans="2:33" s="15" customFormat="1" ht="22.5" customHeight="1" thickBot="1">
      <c r="C8" s="562"/>
      <c r="D8" s="563"/>
      <c r="E8" s="563"/>
      <c r="F8" s="563"/>
      <c r="G8" s="564"/>
      <c r="I8" s="325"/>
      <c r="J8" s="326"/>
      <c r="K8" s="326"/>
      <c r="L8" s="312"/>
      <c r="M8" s="313"/>
      <c r="O8" s="296"/>
      <c r="P8" s="296" t="s">
        <v>205</v>
      </c>
      <c r="Q8" s="296"/>
      <c r="R8" s="577"/>
      <c r="S8" s="577"/>
      <c r="W8" s="298"/>
    </row>
    <row r="9" spans="2:33" s="384" customFormat="1" ht="15.5">
      <c r="C9" s="680" t="s">
        <v>317</v>
      </c>
      <c r="D9" s="680"/>
      <c r="E9" s="680"/>
      <c r="F9" s="680"/>
      <c r="G9" s="680"/>
      <c r="I9" s="680" t="s">
        <v>188</v>
      </c>
      <c r="J9" s="680"/>
      <c r="K9" s="680"/>
      <c r="L9" s="680"/>
      <c r="M9" s="680"/>
      <c r="O9" s="385"/>
      <c r="P9" s="736" t="s">
        <v>203</v>
      </c>
      <c r="Q9" s="736"/>
      <c r="R9" s="736"/>
      <c r="S9" s="736"/>
      <c r="W9" s="385"/>
    </row>
    <row r="10" spans="2:33" s="375" customFormat="1" ht="20" customHeight="1" thickBot="1">
      <c r="D10" s="328"/>
      <c r="E10" s="328"/>
      <c r="J10" s="328"/>
      <c r="K10" s="328"/>
      <c r="O10" s="297"/>
      <c r="P10" s="376" t="s">
        <v>206</v>
      </c>
      <c r="Q10" s="376"/>
      <c r="R10" s="297"/>
      <c r="S10" s="297"/>
      <c r="T10" s="297"/>
      <c r="U10" s="297"/>
      <c r="V10" s="297"/>
      <c r="W10" s="297"/>
      <c r="X10" s="297"/>
      <c r="Y10" s="297"/>
      <c r="Z10" s="297"/>
      <c r="AA10" s="297"/>
      <c r="AB10" s="297"/>
      <c r="AC10" s="297"/>
      <c r="AD10" s="297"/>
      <c r="AE10" s="297"/>
      <c r="AF10" s="297"/>
      <c r="AG10" s="297"/>
    </row>
    <row r="11" spans="2:33" ht="19.5" customHeight="1" thickBot="1">
      <c r="D11" s="551" t="s">
        <v>103</v>
      </c>
      <c r="E11" s="565" t="s">
        <v>102</v>
      </c>
      <c r="F11" s="566"/>
      <c r="G11" s="567"/>
      <c r="J11" s="551" t="s">
        <v>103</v>
      </c>
      <c r="K11" s="565" t="s">
        <v>102</v>
      </c>
      <c r="L11" s="566"/>
      <c r="M11" s="567"/>
      <c r="O11" s="573"/>
      <c r="P11" s="317" t="s">
        <v>207</v>
      </c>
      <c r="Q11" s="296"/>
      <c r="R11" s="296"/>
      <c r="S11" s="573"/>
      <c r="T11" s="574"/>
      <c r="U11" s="574"/>
      <c r="V11" s="574"/>
      <c r="W11" s="317"/>
      <c r="X11" s="573"/>
      <c r="Y11" s="574"/>
      <c r="Z11" s="574"/>
      <c r="AA11" s="574"/>
      <c r="AB11" s="296"/>
      <c r="AC11" s="573"/>
      <c r="AD11" s="574"/>
      <c r="AE11" s="574"/>
      <c r="AF11" s="574"/>
      <c r="AG11" s="296"/>
    </row>
    <row r="12" spans="2:33" ht="17.5" customHeight="1">
      <c r="D12" s="552"/>
      <c r="E12" s="687" t="s">
        <v>104</v>
      </c>
      <c r="F12" s="685" t="s">
        <v>105</v>
      </c>
      <c r="G12" s="688" t="s">
        <v>106</v>
      </c>
      <c r="J12" s="552"/>
      <c r="K12" s="685" t="s">
        <v>104</v>
      </c>
      <c r="L12" s="685" t="s">
        <v>105</v>
      </c>
      <c r="M12" s="685" t="s">
        <v>106</v>
      </c>
      <c r="O12" s="573"/>
      <c r="P12" s="575"/>
      <c r="Q12" s="296"/>
      <c r="R12" s="296"/>
      <c r="S12" s="573"/>
      <c r="T12" s="575"/>
      <c r="U12" s="575"/>
      <c r="V12" s="575"/>
      <c r="W12" s="318"/>
      <c r="X12" s="573"/>
      <c r="Y12" s="575"/>
      <c r="Z12" s="575"/>
      <c r="AA12" s="575"/>
      <c r="AB12" s="296"/>
      <c r="AC12" s="573"/>
      <c r="AD12" s="575"/>
      <c r="AE12" s="575"/>
      <c r="AF12" s="575"/>
      <c r="AG12" s="296"/>
    </row>
    <row r="13" spans="2:33" ht="15" thickBot="1">
      <c r="D13" s="553"/>
      <c r="E13" s="689"/>
      <c r="F13" s="690"/>
      <c r="G13" s="691"/>
      <c r="J13" s="553"/>
      <c r="K13" s="686"/>
      <c r="L13" s="686"/>
      <c r="M13" s="686"/>
      <c r="O13" s="573"/>
      <c r="P13" s="575"/>
      <c r="Q13" s="296"/>
      <c r="R13" s="296"/>
      <c r="S13" s="573"/>
      <c r="T13" s="575"/>
      <c r="U13" s="575"/>
      <c r="V13" s="575"/>
      <c r="W13" s="318"/>
      <c r="X13" s="573"/>
      <c r="Y13" s="575"/>
      <c r="Z13" s="575"/>
      <c r="AA13" s="575"/>
      <c r="AB13" s="296"/>
      <c r="AC13" s="573"/>
      <c r="AD13" s="575"/>
      <c r="AE13" s="575"/>
      <c r="AF13" s="575"/>
      <c r="AG13" s="296"/>
    </row>
    <row r="14" spans="2:33" s="16" customFormat="1" ht="19.5" customHeight="1">
      <c r="C14" s="681">
        <v>1</v>
      </c>
      <c r="D14" s="36">
        <v>258</v>
      </c>
      <c r="E14" s="302">
        <v>328</v>
      </c>
      <c r="F14" s="42">
        <v>160</v>
      </c>
      <c r="G14" s="26">
        <f>E14+F14</f>
        <v>488</v>
      </c>
      <c r="I14" s="683">
        <v>1</v>
      </c>
      <c r="J14" s="26">
        <v>375</v>
      </c>
      <c r="K14" s="36">
        <v>420</v>
      </c>
      <c r="L14" s="42">
        <v>135</v>
      </c>
      <c r="M14" s="26">
        <f>K14+L14</f>
        <v>555</v>
      </c>
      <c r="O14" s="299"/>
      <c r="P14" s="25"/>
      <c r="Q14" s="25"/>
      <c r="R14" s="25"/>
      <c r="S14" s="25"/>
      <c r="T14" s="25"/>
      <c r="U14" s="25"/>
      <c r="V14" s="25"/>
      <c r="W14" s="25"/>
      <c r="X14" s="25"/>
      <c r="Y14" s="25"/>
      <c r="Z14" s="25"/>
      <c r="AA14" s="25"/>
      <c r="AB14" s="25"/>
      <c r="AC14" s="25"/>
      <c r="AD14" s="25"/>
      <c r="AE14" s="25"/>
      <c r="AF14" s="25"/>
      <c r="AG14" s="25"/>
    </row>
    <row r="15" spans="2:33" s="16" customFormat="1" ht="19.5" customHeight="1">
      <c r="C15" s="682">
        <v>2</v>
      </c>
      <c r="D15" s="37">
        <v>256</v>
      </c>
      <c r="E15" s="304">
        <v>330</v>
      </c>
      <c r="F15" s="37">
        <v>160</v>
      </c>
      <c r="G15" s="27">
        <f>E15+F15</f>
        <v>490</v>
      </c>
      <c r="I15" s="684">
        <v>2</v>
      </c>
      <c r="J15" s="27">
        <v>380</v>
      </c>
      <c r="K15" s="37">
        <v>419</v>
      </c>
      <c r="L15" s="37">
        <v>135</v>
      </c>
      <c r="M15" s="27">
        <f t="shared" ref="M15:M16" si="0">K15+L15</f>
        <v>554</v>
      </c>
      <c r="O15" s="299"/>
      <c r="P15" s="25"/>
      <c r="Q15" s="25"/>
      <c r="R15" s="25"/>
      <c r="S15" s="25"/>
      <c r="T15" s="25"/>
      <c r="U15" s="25"/>
      <c r="V15" s="25"/>
      <c r="W15" s="25"/>
      <c r="X15" s="25"/>
      <c r="Y15" s="25"/>
      <c r="Z15" s="25"/>
      <c r="AA15" s="25"/>
      <c r="AB15" s="25"/>
      <c r="AC15" s="25"/>
      <c r="AD15" s="25"/>
      <c r="AE15" s="25"/>
      <c r="AF15" s="25"/>
      <c r="AG15" s="25"/>
    </row>
    <row r="16" spans="2:33" s="16" customFormat="1" ht="19.5" customHeight="1" thickBot="1">
      <c r="C16" s="682">
        <v>3</v>
      </c>
      <c r="D16" s="38">
        <v>256</v>
      </c>
      <c r="E16" s="306">
        <v>333</v>
      </c>
      <c r="F16" s="38">
        <v>160</v>
      </c>
      <c r="G16" s="28">
        <f>E16+F16</f>
        <v>493</v>
      </c>
      <c r="I16" s="684">
        <v>3</v>
      </c>
      <c r="J16" s="27">
        <v>378</v>
      </c>
      <c r="K16" s="38">
        <v>420</v>
      </c>
      <c r="L16" s="38">
        <v>135</v>
      </c>
      <c r="M16" s="28">
        <f t="shared" si="0"/>
        <v>555</v>
      </c>
      <c r="O16" s="299"/>
      <c r="P16" s="25"/>
      <c r="Q16" s="25"/>
      <c r="R16" s="25"/>
      <c r="S16" s="25"/>
      <c r="T16" s="25"/>
      <c r="U16" s="25"/>
      <c r="V16" s="25"/>
      <c r="W16" s="25"/>
      <c r="X16" s="25"/>
      <c r="Y16" s="25"/>
      <c r="Z16" s="25"/>
      <c r="AA16" s="25"/>
      <c r="AB16" s="25"/>
      <c r="AC16" s="25"/>
      <c r="AD16" s="25"/>
      <c r="AE16" s="25"/>
      <c r="AF16" s="25"/>
      <c r="AG16" s="25"/>
    </row>
    <row r="17" spans="2:33" s="16" customFormat="1" ht="19.5" customHeight="1">
      <c r="C17" s="17" t="s">
        <v>107</v>
      </c>
      <c r="D17" s="18">
        <f>AVERAGE(D14:D16)</f>
        <v>256.66666666666669</v>
      </c>
      <c r="E17" s="30">
        <f>AVERAGE(E14:E16)</f>
        <v>330.33333333333331</v>
      </c>
      <c r="F17" s="35">
        <f>AVERAGE(F14:F16)</f>
        <v>160</v>
      </c>
      <c r="G17" s="19">
        <f>AVERAGE(G14:G16)</f>
        <v>490.33333333333331</v>
      </c>
      <c r="I17" s="683" t="s">
        <v>107</v>
      </c>
      <c r="J17" s="18">
        <f>AVERAGE(J14:J16)</f>
        <v>377.66666666666669</v>
      </c>
      <c r="K17" s="30">
        <f>AVERAGE(K14:K16)</f>
        <v>419.66666666666669</v>
      </c>
      <c r="L17" s="35">
        <f>AVERAGE(L14:L16)</f>
        <v>135</v>
      </c>
      <c r="M17" s="19">
        <f>AVERAGE(M14:M16)</f>
        <v>554.66666666666663</v>
      </c>
      <c r="O17" s="300"/>
      <c r="P17" s="300"/>
      <c r="Q17" s="25"/>
      <c r="R17" s="25"/>
      <c r="S17" s="300"/>
      <c r="T17" s="300"/>
      <c r="U17" s="300"/>
      <c r="V17" s="300"/>
      <c r="W17" s="300"/>
      <c r="X17" s="300"/>
      <c r="Y17" s="300"/>
      <c r="Z17" s="300"/>
      <c r="AA17" s="300"/>
      <c r="AB17" s="25"/>
      <c r="AC17" s="300"/>
      <c r="AD17" s="300"/>
      <c r="AE17" s="300"/>
      <c r="AF17" s="300"/>
      <c r="AG17" s="25"/>
    </row>
    <row r="18" spans="2:33" s="16" customFormat="1" ht="19.5" customHeight="1">
      <c r="C18" s="20" t="s">
        <v>17</v>
      </c>
      <c r="D18" s="21">
        <f>MAX(D14:D16)</f>
        <v>258</v>
      </c>
      <c r="E18" s="32">
        <f>MAX(E14:E16)</f>
        <v>333</v>
      </c>
      <c r="F18" s="31">
        <f>MAX(F14:F16)</f>
        <v>160</v>
      </c>
      <c r="G18" s="21">
        <f>MAX(G14:G16)</f>
        <v>493</v>
      </c>
      <c r="I18" s="20" t="s">
        <v>17</v>
      </c>
      <c r="J18" s="21">
        <f>MAX(J14:J16)</f>
        <v>380</v>
      </c>
      <c r="K18" s="32">
        <f>MAX(K14:K16)</f>
        <v>420</v>
      </c>
      <c r="L18" s="31">
        <f>MAX(L14:L16)</f>
        <v>135</v>
      </c>
      <c r="M18" s="21">
        <f>MAX(M14:M16)</f>
        <v>555</v>
      </c>
      <c r="O18" s="25"/>
      <c r="P18" s="25"/>
      <c r="Q18" s="25"/>
      <c r="R18" s="25"/>
      <c r="S18" s="25"/>
      <c r="T18" s="25"/>
      <c r="U18" s="25"/>
      <c r="V18" s="25"/>
      <c r="W18" s="25"/>
      <c r="X18" s="25"/>
      <c r="Y18" s="25"/>
      <c r="Z18" s="25"/>
      <c r="AA18" s="25"/>
      <c r="AB18" s="25"/>
      <c r="AC18" s="25"/>
      <c r="AD18" s="25"/>
      <c r="AE18" s="25"/>
      <c r="AF18" s="25"/>
      <c r="AG18" s="25"/>
    </row>
    <row r="19" spans="2:33" s="16" customFormat="1" ht="19.5" customHeight="1">
      <c r="C19" s="20" t="s">
        <v>108</v>
      </c>
      <c r="D19" s="21">
        <f>MIN(D14:D16)</f>
        <v>256</v>
      </c>
      <c r="E19" s="32">
        <f>MIN(E14:E16)</f>
        <v>328</v>
      </c>
      <c r="F19" s="31">
        <f>MIN(F14:F16)</f>
        <v>160</v>
      </c>
      <c r="G19" s="21">
        <f>MIN(G14:G16)</f>
        <v>488</v>
      </c>
      <c r="I19" s="20" t="s">
        <v>108</v>
      </c>
      <c r="J19" s="21">
        <f>MIN(J14:J16)</f>
        <v>375</v>
      </c>
      <c r="K19" s="32">
        <f>MIN(K14:K16)</f>
        <v>419</v>
      </c>
      <c r="L19" s="31">
        <f>MIN(L14:L16)</f>
        <v>135</v>
      </c>
      <c r="M19" s="21">
        <f>MIN(M14:M16)</f>
        <v>554</v>
      </c>
      <c r="O19" s="25"/>
      <c r="P19" s="25"/>
      <c r="Q19" s="25"/>
      <c r="R19" s="25"/>
      <c r="S19" s="25"/>
      <c r="T19" s="25"/>
      <c r="U19" s="25"/>
      <c r="V19" s="25"/>
      <c r="W19" s="25"/>
      <c r="X19" s="25"/>
      <c r="Y19" s="25"/>
      <c r="Z19" s="25"/>
      <c r="AA19" s="25"/>
      <c r="AB19" s="25"/>
      <c r="AC19" s="25"/>
      <c r="AD19" s="25"/>
      <c r="AE19" s="25"/>
      <c r="AF19" s="25"/>
      <c r="AG19" s="25"/>
    </row>
    <row r="20" spans="2:33" s="16" customFormat="1" ht="19.5" customHeight="1">
      <c r="C20" s="20" t="s">
        <v>16</v>
      </c>
      <c r="D20" s="21">
        <f t="shared" ref="D20:G20" si="1">D18-D19</f>
        <v>2</v>
      </c>
      <c r="E20" s="32">
        <f t="shared" si="1"/>
        <v>5</v>
      </c>
      <c r="F20" s="31">
        <f t="shared" si="1"/>
        <v>0</v>
      </c>
      <c r="G20" s="21">
        <f t="shared" si="1"/>
        <v>5</v>
      </c>
      <c r="I20" s="20" t="s">
        <v>16</v>
      </c>
      <c r="J20" s="21">
        <f t="shared" ref="J20" si="2">J18-J19</f>
        <v>5</v>
      </c>
      <c r="K20" s="32">
        <f t="shared" ref="K20:M20" si="3">K18-K19</f>
        <v>1</v>
      </c>
      <c r="L20" s="31">
        <f t="shared" si="3"/>
        <v>0</v>
      </c>
      <c r="M20" s="21">
        <f t="shared" si="3"/>
        <v>1</v>
      </c>
      <c r="O20" s="25"/>
      <c r="P20" s="25"/>
      <c r="Q20" s="25"/>
      <c r="R20" s="25"/>
      <c r="S20" s="25"/>
      <c r="T20" s="25"/>
      <c r="U20" s="25"/>
      <c r="V20" s="25"/>
      <c r="W20" s="25"/>
      <c r="X20" s="25"/>
      <c r="Y20" s="25"/>
      <c r="Z20" s="25"/>
      <c r="AA20" s="25"/>
      <c r="AB20" s="25"/>
      <c r="AC20" s="25"/>
      <c r="AD20" s="25"/>
      <c r="AE20" s="25"/>
      <c r="AF20" s="25"/>
      <c r="AG20" s="25"/>
    </row>
    <row r="21" spans="2:33" s="16" customFormat="1" ht="19.5" customHeight="1" thickBot="1">
      <c r="B21" s="43"/>
      <c r="C21" s="22" t="s">
        <v>109</v>
      </c>
      <c r="D21" s="23">
        <f>STDEV(D14:D16)</f>
        <v>1.1547005383792517</v>
      </c>
      <c r="E21" s="34">
        <f>STDEV(E14:E16)</f>
        <v>2.5166114784235831</v>
      </c>
      <c r="F21" s="33">
        <f>STDEV(F14:F16)</f>
        <v>0</v>
      </c>
      <c r="G21" s="23">
        <f>STDEV(G14:G16)</f>
        <v>2.5166114784235831</v>
      </c>
      <c r="I21" s="22" t="s">
        <v>109</v>
      </c>
      <c r="J21" s="23">
        <f>STDEV(J14:J16)</f>
        <v>2.5166114784235831</v>
      </c>
      <c r="K21" s="34">
        <f>STDEV(K14:K16)</f>
        <v>0.57735026918962584</v>
      </c>
      <c r="L21" s="33">
        <f>STDEV(L14:L16)</f>
        <v>0</v>
      </c>
      <c r="M21" s="23">
        <f>STDEV(M14:M16)</f>
        <v>0.57735026918962573</v>
      </c>
      <c r="O21" s="301"/>
      <c r="P21" s="301"/>
      <c r="Q21" s="25"/>
      <c r="R21" s="25"/>
      <c r="S21" s="301"/>
      <c r="T21" s="301"/>
      <c r="U21" s="301"/>
      <c r="V21" s="301"/>
      <c r="W21" s="301"/>
      <c r="X21" s="301"/>
      <c r="Y21" s="301"/>
      <c r="Z21" s="301"/>
      <c r="AA21" s="301"/>
      <c r="AB21" s="25"/>
      <c r="AC21" s="301"/>
      <c r="AD21" s="301"/>
      <c r="AE21" s="301"/>
      <c r="AF21" s="301"/>
      <c r="AG21" s="25"/>
    </row>
    <row r="22" spans="2:33" s="375" customFormat="1" ht="22" customHeight="1">
      <c r="O22" s="297"/>
      <c r="P22" s="297"/>
      <c r="Q22" s="297"/>
      <c r="R22" s="297"/>
      <c r="S22" s="297"/>
      <c r="T22" s="297"/>
      <c r="U22" s="297"/>
      <c r="V22" s="297"/>
      <c r="W22" s="297"/>
      <c r="X22" s="297"/>
      <c r="Y22" s="297"/>
      <c r="Z22" s="297"/>
      <c r="AA22" s="297"/>
      <c r="AB22" s="297"/>
      <c r="AC22" s="297"/>
      <c r="AD22" s="297"/>
      <c r="AE22" s="297"/>
      <c r="AF22" s="297"/>
      <c r="AG22" s="297"/>
    </row>
    <row r="23" spans="2:33" ht="40.5" customHeight="1"/>
    <row r="24" spans="2:33" ht="15" thickBot="1">
      <c r="U24" s="404"/>
      <c r="V24" s="404"/>
      <c r="W24" s="404"/>
      <c r="X24" s="404"/>
      <c r="Y24" s="404"/>
    </row>
    <row r="25" spans="2:33" ht="22" customHeight="1">
      <c r="C25" s="10"/>
      <c r="D25" s="11"/>
      <c r="E25" s="11"/>
      <c r="F25" s="11"/>
      <c r="G25" s="12"/>
      <c r="I25" s="10"/>
      <c r="J25" s="11"/>
      <c r="K25" s="11"/>
      <c r="L25" s="11"/>
      <c r="M25" s="12"/>
      <c r="O25" s="10"/>
      <c r="P25" s="11"/>
      <c r="Q25" s="11"/>
      <c r="R25" s="11"/>
      <c r="S25" s="12"/>
      <c r="U25" s="400"/>
      <c r="V25" s="401"/>
      <c r="W25" s="401"/>
      <c r="X25" s="401"/>
      <c r="Y25" s="402"/>
    </row>
    <row r="26" spans="2:33" ht="22" customHeight="1">
      <c r="C26" s="13"/>
      <c r="D26" s="295"/>
      <c r="E26" s="295"/>
      <c r="F26" s="295"/>
      <c r="G26" s="14"/>
      <c r="I26" s="13"/>
      <c r="J26" s="295"/>
      <c r="K26" s="295"/>
      <c r="L26" s="295"/>
      <c r="M26" s="14"/>
      <c r="O26" s="13"/>
      <c r="P26" s="295"/>
      <c r="Q26" s="295"/>
      <c r="R26" s="295"/>
      <c r="S26" s="14"/>
      <c r="U26" s="403"/>
      <c r="V26" s="404"/>
      <c r="W26" s="404"/>
      <c r="X26" s="404"/>
      <c r="Y26" s="405"/>
    </row>
    <row r="27" spans="2:33" ht="22" customHeight="1">
      <c r="C27" s="13"/>
      <c r="D27" s="295"/>
      <c r="E27" s="295"/>
      <c r="F27" s="295"/>
      <c r="G27" s="14"/>
      <c r="I27" s="13"/>
      <c r="J27" s="295"/>
      <c r="K27" s="295"/>
      <c r="L27" s="295"/>
      <c r="M27" s="14"/>
      <c r="O27" s="13"/>
      <c r="P27" s="295"/>
      <c r="Q27" s="295"/>
      <c r="R27" s="295"/>
      <c r="S27" s="14"/>
      <c r="U27" s="403"/>
      <c r="V27" s="404"/>
      <c r="W27" s="404"/>
      <c r="X27" s="404"/>
      <c r="Y27" s="405"/>
    </row>
    <row r="28" spans="2:33" ht="22" customHeight="1" thickBot="1">
      <c r="C28" s="325"/>
      <c r="D28" s="326"/>
      <c r="E28" s="326"/>
      <c r="F28" s="563"/>
      <c r="G28" s="564"/>
      <c r="I28" s="325"/>
      <c r="J28" s="326"/>
      <c r="K28" s="326"/>
      <c r="L28" s="563"/>
      <c r="M28" s="564"/>
      <c r="O28" s="325"/>
      <c r="P28" s="326"/>
      <c r="Q28" s="326"/>
      <c r="R28" s="312"/>
      <c r="S28" s="313"/>
      <c r="U28" s="406"/>
      <c r="V28" s="356"/>
      <c r="W28" s="356"/>
      <c r="X28" s="356"/>
      <c r="Y28" s="357"/>
    </row>
    <row r="29" spans="2:33" s="384" customFormat="1" ht="15.5">
      <c r="C29" s="550" t="s">
        <v>193</v>
      </c>
      <c r="D29" s="550"/>
      <c r="E29" s="550"/>
      <c r="F29" s="550"/>
      <c r="G29" s="550"/>
      <c r="I29" s="550" t="s">
        <v>190</v>
      </c>
      <c r="J29" s="550"/>
      <c r="K29" s="550"/>
      <c r="L29" s="550"/>
      <c r="M29" s="550"/>
      <c r="O29" s="550" t="s">
        <v>191</v>
      </c>
      <c r="P29" s="550"/>
      <c r="Q29" s="550"/>
      <c r="R29" s="550"/>
      <c r="S29" s="550"/>
      <c r="U29" s="732" t="s">
        <v>192</v>
      </c>
      <c r="V29" s="732"/>
      <c r="W29" s="732"/>
      <c r="X29" s="732"/>
      <c r="Y29" s="732"/>
    </row>
    <row r="30" spans="2:33" ht="30" customHeight="1" thickBot="1">
      <c r="D30" s="148"/>
      <c r="E30" s="148"/>
      <c r="J30" s="148"/>
      <c r="K30" s="148"/>
      <c r="P30" s="148"/>
      <c r="Q30" s="148"/>
      <c r="V30" s="148"/>
      <c r="W30" s="148"/>
    </row>
    <row r="31" spans="2:33" ht="16" customHeight="1" thickBot="1">
      <c r="D31" s="551" t="s">
        <v>103</v>
      </c>
      <c r="E31" s="565" t="s">
        <v>102</v>
      </c>
      <c r="F31" s="566"/>
      <c r="G31" s="567"/>
      <c r="J31" s="551" t="s">
        <v>103</v>
      </c>
      <c r="K31" s="565" t="s">
        <v>102</v>
      </c>
      <c r="L31" s="566"/>
      <c r="M31" s="567"/>
      <c r="P31" s="551" t="s">
        <v>103</v>
      </c>
      <c r="Q31" s="314" t="s">
        <v>102</v>
      </c>
      <c r="R31" s="316"/>
      <c r="S31" s="315"/>
      <c r="V31" s="551" t="s">
        <v>103</v>
      </c>
      <c r="W31" s="314" t="s">
        <v>102</v>
      </c>
      <c r="X31" s="316"/>
      <c r="Y31" s="315"/>
    </row>
    <row r="32" spans="2:33" s="16" customFormat="1" ht="17.5" customHeight="1">
      <c r="D32" s="552"/>
      <c r="E32" s="568" t="s">
        <v>104</v>
      </c>
      <c r="F32" s="554" t="s">
        <v>105</v>
      </c>
      <c r="G32" s="571" t="s">
        <v>106</v>
      </c>
      <c r="J32" s="552"/>
      <c r="K32" s="568" t="s">
        <v>104</v>
      </c>
      <c r="L32" s="554" t="s">
        <v>105</v>
      </c>
      <c r="M32" s="571" t="s">
        <v>106</v>
      </c>
      <c r="P32" s="552"/>
      <c r="Q32" s="554" t="s">
        <v>104</v>
      </c>
      <c r="R32" s="554" t="s">
        <v>105</v>
      </c>
      <c r="S32" s="554" t="s">
        <v>106</v>
      </c>
      <c r="V32" s="552"/>
      <c r="W32" s="554" t="s">
        <v>104</v>
      </c>
      <c r="X32" s="554" t="s">
        <v>105</v>
      </c>
      <c r="Y32" s="554" t="s">
        <v>106</v>
      </c>
    </row>
    <row r="33" spans="3:25" s="16" customFormat="1" ht="17.5" customHeight="1" thickBot="1">
      <c r="D33" s="553"/>
      <c r="E33" s="569"/>
      <c r="F33" s="570"/>
      <c r="G33" s="572"/>
      <c r="J33" s="553"/>
      <c r="K33" s="569"/>
      <c r="L33" s="570"/>
      <c r="M33" s="572"/>
      <c r="P33" s="553"/>
      <c r="Q33" s="555"/>
      <c r="R33" s="555"/>
      <c r="S33" s="555"/>
      <c r="V33" s="553"/>
      <c r="W33" s="555"/>
      <c r="X33" s="555"/>
      <c r="Y33" s="555"/>
    </row>
    <row r="34" spans="3:25" ht="19.5" customHeight="1">
      <c r="C34" s="170">
        <v>1</v>
      </c>
      <c r="D34" s="307">
        <v>325</v>
      </c>
      <c r="E34" s="307">
        <v>377</v>
      </c>
      <c r="F34" s="391">
        <v>161</v>
      </c>
      <c r="G34" s="26">
        <f>E34+F34</f>
        <v>538</v>
      </c>
      <c r="I34" s="170">
        <v>1</v>
      </c>
      <c r="J34" s="307">
        <v>315</v>
      </c>
      <c r="K34" s="307">
        <v>414</v>
      </c>
      <c r="L34" s="391">
        <v>160</v>
      </c>
      <c r="M34" s="26">
        <f>K34+L34</f>
        <v>574</v>
      </c>
      <c r="O34" s="397">
        <v>1</v>
      </c>
      <c r="P34" s="26">
        <v>365</v>
      </c>
      <c r="Q34" s="39">
        <v>408</v>
      </c>
      <c r="R34" s="42">
        <v>135</v>
      </c>
      <c r="S34" s="26">
        <f>Q34+R34</f>
        <v>543</v>
      </c>
      <c r="U34" s="170">
        <v>1</v>
      </c>
      <c r="V34" s="36">
        <v>342</v>
      </c>
      <c r="W34" s="39">
        <v>362</v>
      </c>
      <c r="X34" s="42">
        <v>180</v>
      </c>
      <c r="Y34" s="26">
        <f>W34+X34</f>
        <v>542</v>
      </c>
    </row>
    <row r="35" spans="3:25" ht="19.5" customHeight="1">
      <c r="C35" s="171">
        <v>2</v>
      </c>
      <c r="D35" s="308">
        <v>323</v>
      </c>
      <c r="E35" s="308">
        <v>376</v>
      </c>
      <c r="F35" s="392">
        <v>161</v>
      </c>
      <c r="G35" s="27">
        <f t="shared" ref="G35:G36" si="4">E35+F35</f>
        <v>537</v>
      </c>
      <c r="I35" s="171">
        <v>2</v>
      </c>
      <c r="J35" s="308">
        <v>310</v>
      </c>
      <c r="K35" s="308">
        <v>410</v>
      </c>
      <c r="L35" s="392">
        <v>160</v>
      </c>
      <c r="M35" s="27">
        <f t="shared" ref="M35:M36" si="5">K35+L35</f>
        <v>570</v>
      </c>
      <c r="O35" s="398">
        <v>2</v>
      </c>
      <c r="P35" s="27">
        <v>363</v>
      </c>
      <c r="Q35" s="40">
        <v>408</v>
      </c>
      <c r="R35" s="37">
        <v>135</v>
      </c>
      <c r="S35" s="27">
        <f t="shared" ref="S35" si="6">Q35+R35</f>
        <v>543</v>
      </c>
      <c r="U35" s="171">
        <v>2</v>
      </c>
      <c r="V35" s="37">
        <v>344</v>
      </c>
      <c r="W35" s="40">
        <v>362</v>
      </c>
      <c r="X35" s="37">
        <v>180</v>
      </c>
      <c r="Y35" s="27">
        <f t="shared" ref="Y35:Y36" si="7">W35+X35</f>
        <v>542</v>
      </c>
    </row>
    <row r="36" spans="3:25" ht="19.5" customHeight="1" thickBot="1">
      <c r="C36" s="171">
        <v>3</v>
      </c>
      <c r="D36" s="393">
        <v>322</v>
      </c>
      <c r="E36" s="393">
        <v>374</v>
      </c>
      <c r="F36" s="394">
        <v>161</v>
      </c>
      <c r="G36" s="374">
        <f t="shared" si="4"/>
        <v>535</v>
      </c>
      <c r="I36" s="171">
        <v>3</v>
      </c>
      <c r="J36" s="393">
        <v>311</v>
      </c>
      <c r="K36" s="393">
        <v>410</v>
      </c>
      <c r="L36" s="394">
        <v>160</v>
      </c>
      <c r="M36" s="374">
        <f t="shared" si="5"/>
        <v>570</v>
      </c>
      <c r="O36" s="399">
        <v>3</v>
      </c>
      <c r="P36" s="27">
        <v>361</v>
      </c>
      <c r="Q36" s="41">
        <v>408</v>
      </c>
      <c r="R36" s="38">
        <v>135</v>
      </c>
      <c r="S36" s="28">
        <f>Q36+R36</f>
        <v>543</v>
      </c>
      <c r="U36" s="171">
        <v>3</v>
      </c>
      <c r="V36" s="37">
        <v>341</v>
      </c>
      <c r="W36" s="41">
        <v>361</v>
      </c>
      <c r="X36" s="38">
        <v>180</v>
      </c>
      <c r="Y36" s="28">
        <f t="shared" si="7"/>
        <v>541</v>
      </c>
    </row>
    <row r="37" spans="3:25" ht="19.5" customHeight="1">
      <c r="C37" s="17" t="s">
        <v>107</v>
      </c>
      <c r="D37" s="29">
        <f>AVERAGE(D34:D36)</f>
        <v>323.33333333333331</v>
      </c>
      <c r="E37" s="396">
        <f>AVERAGE(E34:E36)</f>
        <v>375.66666666666669</v>
      </c>
      <c r="F37" s="29">
        <f>AVERAGE(F34:F36)</f>
        <v>161</v>
      </c>
      <c r="G37" s="18">
        <f>AVERAGE(G34:G36)</f>
        <v>536.66666666666663</v>
      </c>
      <c r="I37" s="17" t="s">
        <v>107</v>
      </c>
      <c r="J37" s="29">
        <f>AVERAGE(J34:J36)</f>
        <v>312</v>
      </c>
      <c r="K37" s="396">
        <f>AVERAGE(K34:K36)</f>
        <v>411.33333333333331</v>
      </c>
      <c r="L37" s="29">
        <f>AVERAGE(L34:L36)</f>
        <v>160</v>
      </c>
      <c r="M37" s="18">
        <f>AVERAGE(M34:M36)</f>
        <v>571.33333333333337</v>
      </c>
      <c r="O37" s="17" t="s">
        <v>107</v>
      </c>
      <c r="P37" s="18">
        <f>AVERAGE(P34:P36)</f>
        <v>363</v>
      </c>
      <c r="Q37" s="30">
        <f>AVERAGE(Q34:Q36)</f>
        <v>408</v>
      </c>
      <c r="R37" s="35">
        <f>AVERAGE(R34:R36)</f>
        <v>135</v>
      </c>
      <c r="S37" s="19">
        <f>AVERAGE(S34:S36)</f>
        <v>543</v>
      </c>
      <c r="U37" s="17" t="s">
        <v>107</v>
      </c>
      <c r="V37" s="29">
        <f>AVERAGE(V34:V36)</f>
        <v>342.33333333333331</v>
      </c>
      <c r="W37" s="30">
        <f>AVERAGE(W34:W36)</f>
        <v>361.66666666666669</v>
      </c>
      <c r="X37" s="35">
        <f>AVERAGE(X34:X36)</f>
        <v>180</v>
      </c>
      <c r="Y37" s="19">
        <f>AVERAGE(Y34:Y36)</f>
        <v>541.66666666666663</v>
      </c>
    </row>
    <row r="38" spans="3:25" ht="19.5" customHeight="1">
      <c r="C38" s="20" t="s">
        <v>17</v>
      </c>
      <c r="D38" s="31">
        <f>MAX(D34:D36)</f>
        <v>325</v>
      </c>
      <c r="E38" s="32">
        <f>MAX(E34:E36)</f>
        <v>377</v>
      </c>
      <c r="F38" s="31">
        <f>MAX(F34:F36)</f>
        <v>161</v>
      </c>
      <c r="G38" s="21">
        <f>MAX(G34:G36)</f>
        <v>538</v>
      </c>
      <c r="I38" s="20" t="s">
        <v>17</v>
      </c>
      <c r="J38" s="31">
        <f>MAX(J34:J36)</f>
        <v>315</v>
      </c>
      <c r="K38" s="32">
        <f>MAX(K34:K36)</f>
        <v>414</v>
      </c>
      <c r="L38" s="31">
        <f>MAX(L34:L36)</f>
        <v>160</v>
      </c>
      <c r="M38" s="21">
        <f>MAX(M34:M36)</f>
        <v>574</v>
      </c>
      <c r="O38" s="20" t="s">
        <v>17</v>
      </c>
      <c r="P38" s="21">
        <f>MAX(P34:P36)</f>
        <v>365</v>
      </c>
      <c r="Q38" s="32">
        <f>MAX(Q34:Q36)</f>
        <v>408</v>
      </c>
      <c r="R38" s="31">
        <f>MAX(R34:R36)</f>
        <v>135</v>
      </c>
      <c r="S38" s="21">
        <f>MAX(S34:S36)</f>
        <v>543</v>
      </c>
      <c r="U38" s="20" t="s">
        <v>17</v>
      </c>
      <c r="V38" s="31">
        <f>MAX(V34:V36)</f>
        <v>344</v>
      </c>
      <c r="W38" s="32">
        <f>MAX(W34:W36)</f>
        <v>362</v>
      </c>
      <c r="X38" s="31">
        <f>MAX(X34:X36)</f>
        <v>180</v>
      </c>
      <c r="Y38" s="21">
        <f>MAX(Y34:Y36)</f>
        <v>542</v>
      </c>
    </row>
    <row r="39" spans="3:25" ht="19.5" customHeight="1">
      <c r="C39" s="20" t="s">
        <v>108</v>
      </c>
      <c r="D39" s="31">
        <f>MIN(D34:D36)</f>
        <v>322</v>
      </c>
      <c r="E39" s="32">
        <f>MIN(E34:E36)</f>
        <v>374</v>
      </c>
      <c r="F39" s="31">
        <f>MIN(F34:F36)</f>
        <v>161</v>
      </c>
      <c r="G39" s="21">
        <f>MIN(G34:G36)</f>
        <v>535</v>
      </c>
      <c r="I39" s="20" t="s">
        <v>108</v>
      </c>
      <c r="J39" s="31">
        <f>MIN(J34:J36)</f>
        <v>310</v>
      </c>
      <c r="K39" s="32">
        <f>MIN(K34:K36)</f>
        <v>410</v>
      </c>
      <c r="L39" s="31">
        <f>MIN(L34:L36)</f>
        <v>160</v>
      </c>
      <c r="M39" s="21">
        <f>MIN(M34:M36)</f>
        <v>570</v>
      </c>
      <c r="O39" s="20" t="s">
        <v>108</v>
      </c>
      <c r="P39" s="21">
        <f>MIN(P34:P36)</f>
        <v>361</v>
      </c>
      <c r="Q39" s="32">
        <f>MIN(Q34:Q36)</f>
        <v>408</v>
      </c>
      <c r="R39" s="31">
        <f>MIN(R34:R36)</f>
        <v>135</v>
      </c>
      <c r="S39" s="21">
        <f>MIN(S34:S36)</f>
        <v>543</v>
      </c>
      <c r="U39" s="20" t="s">
        <v>108</v>
      </c>
      <c r="V39" s="31">
        <f>MIN(V34:V36)</f>
        <v>341</v>
      </c>
      <c r="W39" s="32">
        <f>MIN(W34:W36)</f>
        <v>361</v>
      </c>
      <c r="X39" s="31">
        <f>MIN(X34:X36)</f>
        <v>180</v>
      </c>
      <c r="Y39" s="21">
        <f>MIN(Y34:Y36)</f>
        <v>541</v>
      </c>
    </row>
    <row r="40" spans="3:25" ht="19.5" customHeight="1">
      <c r="C40" s="20" t="s">
        <v>16</v>
      </c>
      <c r="D40" s="31">
        <f t="shared" ref="D40:G40" si="8">D38-D39</f>
        <v>3</v>
      </c>
      <c r="E40" s="32">
        <f t="shared" si="8"/>
        <v>3</v>
      </c>
      <c r="F40" s="31">
        <f t="shared" si="8"/>
        <v>0</v>
      </c>
      <c r="G40" s="21">
        <f t="shared" si="8"/>
        <v>3</v>
      </c>
      <c r="I40" s="20" t="s">
        <v>16</v>
      </c>
      <c r="J40" s="31">
        <f t="shared" ref="J40" si="9">J38-J39</f>
        <v>5</v>
      </c>
      <c r="K40" s="32">
        <f t="shared" ref="K40:M40" si="10">K38-K39</f>
        <v>4</v>
      </c>
      <c r="L40" s="31">
        <f t="shared" si="10"/>
        <v>0</v>
      </c>
      <c r="M40" s="21">
        <f t="shared" si="10"/>
        <v>4</v>
      </c>
      <c r="O40" s="20" t="s">
        <v>16</v>
      </c>
      <c r="P40" s="21">
        <f t="shared" ref="P40" si="11">P38-P39</f>
        <v>4</v>
      </c>
      <c r="Q40" s="32">
        <f t="shared" ref="Q40:S40" si="12">Q38-Q39</f>
        <v>0</v>
      </c>
      <c r="R40" s="31">
        <f t="shared" si="12"/>
        <v>0</v>
      </c>
      <c r="S40" s="21">
        <f t="shared" si="12"/>
        <v>0</v>
      </c>
      <c r="U40" s="20" t="s">
        <v>16</v>
      </c>
      <c r="V40" s="31">
        <f>V38-V39</f>
        <v>3</v>
      </c>
      <c r="W40" s="32">
        <f t="shared" ref="W40:Y40" si="13">W38-W39</f>
        <v>1</v>
      </c>
      <c r="X40" s="31">
        <f t="shared" si="13"/>
        <v>0</v>
      </c>
      <c r="Y40" s="21">
        <f t="shared" si="13"/>
        <v>1</v>
      </c>
    </row>
    <row r="41" spans="3:25" ht="19.5" customHeight="1" thickBot="1">
      <c r="C41" s="24" t="s">
        <v>109</v>
      </c>
      <c r="D41" s="33">
        <f>STDEV(D34:D36)</f>
        <v>1.5275252316519465</v>
      </c>
      <c r="E41" s="34">
        <f>STDEV(E34:E36)</f>
        <v>1.5275252316519465</v>
      </c>
      <c r="F41" s="33">
        <f>STDEV(F34:F36)</f>
        <v>0</v>
      </c>
      <c r="G41" s="23">
        <f>STDEV(G34:G36)</f>
        <v>1.5275252316519468</v>
      </c>
      <c r="I41" s="24" t="s">
        <v>109</v>
      </c>
      <c r="J41" s="33">
        <f>STDEV(J34:J36)</f>
        <v>2.6457513110645907</v>
      </c>
      <c r="K41" s="34">
        <f>STDEV(K34:K36)</f>
        <v>2.3094010767585029</v>
      </c>
      <c r="L41" s="33">
        <f>STDEV(L34:L36)</f>
        <v>0</v>
      </c>
      <c r="M41" s="23">
        <f>STDEV(M34:M36)</f>
        <v>2.3094010767585034</v>
      </c>
      <c r="O41" s="24" t="s">
        <v>109</v>
      </c>
      <c r="P41" s="23">
        <f>STDEV(P34:P36)</f>
        <v>2</v>
      </c>
      <c r="Q41" s="34">
        <f>STDEV(Q34:Q36)</f>
        <v>0</v>
      </c>
      <c r="R41" s="33">
        <f>STDEV(R34:R36)</f>
        <v>0</v>
      </c>
      <c r="S41" s="23">
        <f>STDEV(S34:S36)</f>
        <v>0</v>
      </c>
      <c r="U41" s="24" t="s">
        <v>109</v>
      </c>
      <c r="V41" s="33">
        <f>STDEV(V34:V36)</f>
        <v>1.5275252316519465</v>
      </c>
      <c r="W41" s="34">
        <f>STDEV(W34:W36)</f>
        <v>0.57735026918962584</v>
      </c>
      <c r="X41" s="33">
        <f>STDEV(X34:X36)</f>
        <v>0</v>
      </c>
      <c r="Y41" s="23">
        <f>STDEV(Y34:Y36)</f>
        <v>0.57735026918962573</v>
      </c>
    </row>
    <row r="43" spans="3:25">
      <c r="I43" t="s">
        <v>189</v>
      </c>
    </row>
  </sheetData>
  <mergeCells count="57">
    <mergeCell ref="P5:Q5"/>
    <mergeCell ref="B2:T2"/>
    <mergeCell ref="R8:S8"/>
    <mergeCell ref="L12:L13"/>
    <mergeCell ref="M12:M13"/>
    <mergeCell ref="E11:G11"/>
    <mergeCell ref="T11:V11"/>
    <mergeCell ref="P12:P13"/>
    <mergeCell ref="E12:E13"/>
    <mergeCell ref="F12:F13"/>
    <mergeCell ref="G12:G13"/>
    <mergeCell ref="D11:D13"/>
    <mergeCell ref="T12:T13"/>
    <mergeCell ref="U12:U13"/>
    <mergeCell ref="V12:V13"/>
    <mergeCell ref="K12:K13"/>
    <mergeCell ref="O11:O13"/>
    <mergeCell ref="K31:M31"/>
    <mergeCell ref="K32:K33"/>
    <mergeCell ref="L32:L33"/>
    <mergeCell ref="M32:M33"/>
    <mergeCell ref="L28:M28"/>
    <mergeCell ref="Y11:AA11"/>
    <mergeCell ref="Y12:Y13"/>
    <mergeCell ref="Z12:Z13"/>
    <mergeCell ref="AA12:AA13"/>
    <mergeCell ref="S11:S13"/>
    <mergeCell ref="X11:X13"/>
    <mergeCell ref="AC11:AC13"/>
    <mergeCell ref="AD11:AF11"/>
    <mergeCell ref="AD12:AD13"/>
    <mergeCell ref="AE12:AE13"/>
    <mergeCell ref="AF12:AF13"/>
    <mergeCell ref="C5:G8"/>
    <mergeCell ref="C9:G9"/>
    <mergeCell ref="J11:J13"/>
    <mergeCell ref="I9:M9"/>
    <mergeCell ref="J31:J33"/>
    <mergeCell ref="I29:M29"/>
    <mergeCell ref="F28:G28"/>
    <mergeCell ref="C29:G29"/>
    <mergeCell ref="D31:D33"/>
    <mergeCell ref="E31:G31"/>
    <mergeCell ref="E32:E33"/>
    <mergeCell ref="F32:F33"/>
    <mergeCell ref="G32:G33"/>
    <mergeCell ref="K11:M11"/>
    <mergeCell ref="U29:Y29"/>
    <mergeCell ref="O29:S29"/>
    <mergeCell ref="V31:V33"/>
    <mergeCell ref="P31:P33"/>
    <mergeCell ref="Y32:Y33"/>
    <mergeCell ref="X32:X33"/>
    <mergeCell ref="W32:W33"/>
    <mergeCell ref="Q32:Q33"/>
    <mergeCell ref="R32:R33"/>
    <mergeCell ref="S32:S33"/>
  </mergeCells>
  <pageMargins left="0.7" right="0.7" top="0.75" bottom="0.75" header="0.3" footer="0.3"/>
  <pageSetup orientation="portrait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A0E667-0A6F-46F0-A90F-40A33A1A376E}">
  <dimension ref="A1:X26"/>
  <sheetViews>
    <sheetView showGridLines="0" topLeftCell="E1" zoomScale="64" zoomScaleNormal="64" workbookViewId="0">
      <selection activeCell="T19" sqref="T19"/>
    </sheetView>
  </sheetViews>
  <sheetFormatPr baseColWidth="10" defaultRowHeight="14.5"/>
  <cols>
    <col min="4" max="4" width="13.6328125" customWidth="1"/>
    <col min="9" max="9" width="12.36328125" customWidth="1"/>
    <col min="10" max="10" width="13.08984375" customWidth="1"/>
    <col min="11" max="11" width="13.453125" customWidth="1"/>
    <col min="15" max="16" width="12.54296875" customWidth="1"/>
    <col min="21" max="21" width="20.453125" customWidth="1"/>
    <col min="23" max="24" width="19.6328125" customWidth="1"/>
  </cols>
  <sheetData>
    <row r="1" spans="1:24">
      <c r="C1" s="159"/>
      <c r="D1" s="159"/>
      <c r="E1" s="159"/>
      <c r="F1" s="159"/>
      <c r="G1" s="159"/>
      <c r="H1" s="159"/>
    </row>
    <row r="2" spans="1:24" ht="25" customHeight="1">
      <c r="A2" s="580" t="s">
        <v>195</v>
      </c>
      <c r="B2" s="580"/>
      <c r="C2" s="580"/>
      <c r="D2" s="580"/>
      <c r="E2" s="580"/>
      <c r="F2" s="580"/>
      <c r="G2" s="580"/>
      <c r="H2" s="580"/>
      <c r="I2" s="580"/>
      <c r="J2" s="580"/>
      <c r="K2" s="580"/>
      <c r="L2" s="580"/>
      <c r="M2" s="580"/>
      <c r="N2" s="580"/>
      <c r="O2" s="580"/>
      <c r="P2" s="580"/>
      <c r="Q2" s="580"/>
      <c r="R2" s="580"/>
      <c r="S2" s="580"/>
      <c r="T2" s="580"/>
      <c r="U2" s="580"/>
      <c r="V2" s="580"/>
      <c r="W2" s="580"/>
      <c r="X2" s="580"/>
    </row>
    <row r="3" spans="1:24" ht="25" customHeight="1">
      <c r="A3" s="580"/>
      <c r="B3" s="580"/>
      <c r="C3" s="580"/>
      <c r="D3" s="580"/>
      <c r="E3" s="580"/>
      <c r="F3" s="580"/>
      <c r="G3" s="580"/>
      <c r="H3" s="580"/>
      <c r="I3" s="580"/>
      <c r="J3" s="580"/>
      <c r="K3" s="580"/>
      <c r="L3" s="580"/>
      <c r="M3" s="580"/>
      <c r="N3" s="580"/>
      <c r="O3" s="580"/>
      <c r="P3" s="580"/>
      <c r="Q3" s="580"/>
      <c r="R3" s="580"/>
      <c r="S3" s="580"/>
      <c r="T3" s="580"/>
      <c r="U3" s="580"/>
      <c r="V3" s="580"/>
      <c r="W3" s="580"/>
      <c r="X3" s="580"/>
    </row>
    <row r="4" spans="1:24">
      <c r="C4" s="159"/>
      <c r="D4" s="159"/>
      <c r="E4" s="159"/>
      <c r="F4" s="159"/>
      <c r="G4" s="159"/>
      <c r="H4" s="159"/>
    </row>
    <row r="5" spans="1:24" ht="16.5" customHeight="1"/>
    <row r="6" spans="1:24" ht="16.5" customHeight="1" thickBot="1">
      <c r="B6" s="372"/>
      <c r="H6" s="372"/>
      <c r="N6" s="372"/>
      <c r="T6" s="372"/>
    </row>
    <row r="7" spans="1:24" s="309" customFormat="1" ht="60" customHeight="1" thickBot="1">
      <c r="B7" s="413"/>
      <c r="C7" s="414"/>
      <c r="D7" s="414"/>
      <c r="E7" s="414"/>
      <c r="F7" s="692" t="s">
        <v>316</v>
      </c>
      <c r="H7" s="413"/>
      <c r="I7" s="414"/>
      <c r="J7" s="414"/>
      <c r="K7" s="414"/>
      <c r="L7" s="692" t="s">
        <v>316</v>
      </c>
      <c r="N7" s="413"/>
      <c r="O7" s="414"/>
      <c r="P7" s="414"/>
      <c r="Q7" s="414"/>
      <c r="R7" s="415" t="s">
        <v>141</v>
      </c>
      <c r="U7" s="422" t="s">
        <v>200</v>
      </c>
      <c r="V7" s="423" t="s">
        <v>202</v>
      </c>
      <c r="W7" s="424" t="s">
        <v>201</v>
      </c>
      <c r="X7" s="425" t="s">
        <v>182</v>
      </c>
    </row>
    <row r="8" spans="1:24" ht="18" customHeight="1" thickBot="1">
      <c r="B8" s="585" t="s">
        <v>181</v>
      </c>
      <c r="C8" s="581" t="s">
        <v>194</v>
      </c>
      <c r="D8" s="582"/>
      <c r="E8" s="593" t="s">
        <v>182</v>
      </c>
      <c r="F8" s="594"/>
      <c r="H8" s="585" t="s">
        <v>181</v>
      </c>
      <c r="I8" s="581" t="s">
        <v>194</v>
      </c>
      <c r="J8" s="582"/>
      <c r="K8" s="593" t="s">
        <v>182</v>
      </c>
      <c r="L8" s="594"/>
      <c r="N8" s="585" t="s">
        <v>181</v>
      </c>
      <c r="O8" s="581" t="s">
        <v>194</v>
      </c>
      <c r="P8" s="582"/>
      <c r="Q8" s="588" t="s">
        <v>182</v>
      </c>
      <c r="R8" s="589"/>
      <c r="U8" s="428" t="s">
        <v>210</v>
      </c>
      <c r="V8" s="426" t="s">
        <v>211</v>
      </c>
      <c r="W8" s="426" t="s">
        <v>208</v>
      </c>
      <c r="X8" s="427" t="s">
        <v>209</v>
      </c>
    </row>
    <row r="9" spans="1:24" ht="18" customHeight="1">
      <c r="B9" s="586"/>
      <c r="C9" s="583"/>
      <c r="D9" s="584"/>
      <c r="E9" s="595"/>
      <c r="F9" s="596"/>
      <c r="H9" s="586"/>
      <c r="I9" s="583"/>
      <c r="J9" s="584"/>
      <c r="K9" s="595"/>
      <c r="L9" s="596"/>
      <c r="N9" s="586"/>
      <c r="O9" s="583"/>
      <c r="P9" s="584"/>
      <c r="Q9" s="590"/>
      <c r="R9" s="591"/>
      <c r="U9" s="447" t="s">
        <v>203</v>
      </c>
      <c r="V9" s="693" t="s">
        <v>316</v>
      </c>
      <c r="W9" s="441" t="e">
        <f>C14</f>
        <v>#DIV/0!</v>
      </c>
      <c r="X9" s="442" t="e">
        <f>E14</f>
        <v>#DIV/0!</v>
      </c>
    </row>
    <row r="10" spans="1:24" ht="19.5" customHeight="1">
      <c r="B10" s="587"/>
      <c r="C10" s="359" t="s">
        <v>183</v>
      </c>
      <c r="D10" s="360" t="s">
        <v>184</v>
      </c>
      <c r="E10" s="359" t="s">
        <v>183</v>
      </c>
      <c r="F10" s="410" t="s">
        <v>184</v>
      </c>
      <c r="H10" s="587"/>
      <c r="I10" s="359" t="s">
        <v>198</v>
      </c>
      <c r="J10" s="360" t="s">
        <v>199</v>
      </c>
      <c r="K10" s="359" t="s">
        <v>198</v>
      </c>
      <c r="L10" s="360" t="s">
        <v>199</v>
      </c>
      <c r="N10" s="587"/>
      <c r="O10" s="359" t="s">
        <v>183</v>
      </c>
      <c r="P10" s="360" t="s">
        <v>184</v>
      </c>
      <c r="Q10" s="359" t="s">
        <v>183</v>
      </c>
      <c r="R10" s="410" t="s">
        <v>184</v>
      </c>
      <c r="U10" s="448" t="s">
        <v>204</v>
      </c>
      <c r="V10" s="694" t="s">
        <v>316</v>
      </c>
      <c r="W10" s="443">
        <f>I14</f>
        <v>0.97050000000000003</v>
      </c>
      <c r="X10" s="444">
        <f>K14</f>
        <v>3.9757499999999997</v>
      </c>
    </row>
    <row r="11" spans="1:24" ht="20.5" customHeight="1">
      <c r="B11" s="361">
        <v>1</v>
      </c>
      <c r="C11" s="362"/>
      <c r="D11" s="363"/>
      <c r="E11" s="364"/>
      <c r="F11" s="365"/>
      <c r="H11" s="361">
        <v>1</v>
      </c>
      <c r="I11" s="362">
        <v>0.86599999999999999</v>
      </c>
      <c r="J11" s="363">
        <v>1.0680000000000001</v>
      </c>
      <c r="K11" s="364">
        <v>3.7519999999999998</v>
      </c>
      <c r="L11" s="365">
        <v>4.1539999999999999</v>
      </c>
      <c r="N11" s="361">
        <v>1</v>
      </c>
      <c r="O11" s="362">
        <v>1.819</v>
      </c>
      <c r="P11" s="363">
        <v>1.4410000000000001</v>
      </c>
      <c r="Q11" s="364">
        <v>4.47</v>
      </c>
      <c r="R11" s="365">
        <v>4.6769999999999996</v>
      </c>
      <c r="U11" s="449" t="s">
        <v>205</v>
      </c>
      <c r="V11" s="452" t="s">
        <v>141</v>
      </c>
      <c r="W11" s="443">
        <f>O14</f>
        <v>1.3875000000000002</v>
      </c>
      <c r="X11" s="444">
        <f>Q14</f>
        <v>4.5992499999999996</v>
      </c>
    </row>
    <row r="12" spans="1:24" ht="20.5" customHeight="1" thickBot="1">
      <c r="B12" s="366">
        <v>2</v>
      </c>
      <c r="C12" s="367"/>
      <c r="D12" s="368"/>
      <c r="E12" s="369"/>
      <c r="F12" s="370"/>
      <c r="H12" s="366">
        <v>2</v>
      </c>
      <c r="I12" s="367">
        <v>0.96499999999999997</v>
      </c>
      <c r="J12" s="368">
        <v>0.98299999999999998</v>
      </c>
      <c r="K12" s="369">
        <v>4.0419999999999998</v>
      </c>
      <c r="L12" s="370">
        <v>3.9550000000000001</v>
      </c>
      <c r="N12" s="366">
        <v>2</v>
      </c>
      <c r="O12" s="367">
        <v>1.129</v>
      </c>
      <c r="P12" s="368">
        <v>1.161</v>
      </c>
      <c r="Q12" s="369">
        <v>4.5590000000000002</v>
      </c>
      <c r="R12" s="370">
        <v>4.6909999999999998</v>
      </c>
      <c r="U12" s="450" t="s">
        <v>203</v>
      </c>
      <c r="V12" s="452" t="s">
        <v>141</v>
      </c>
      <c r="W12" s="443">
        <f>C26</f>
        <v>1.4755</v>
      </c>
      <c r="X12" s="444">
        <f>E26</f>
        <v>3.5587499999999999</v>
      </c>
    </row>
    <row r="13" spans="1:24" ht="22" customHeight="1">
      <c r="B13" s="371" t="s">
        <v>185</v>
      </c>
      <c r="C13" s="371" t="e">
        <f>AVERAGE(C11:C12)</f>
        <v>#DIV/0!</v>
      </c>
      <c r="D13" s="371" t="e">
        <f>AVERAGE(D11:D12)</f>
        <v>#DIV/0!</v>
      </c>
      <c r="E13" s="371" t="e">
        <f>AVERAGE(E11:E12)</f>
        <v>#DIV/0!</v>
      </c>
      <c r="F13" s="371" t="e">
        <f>AVERAGE(F11:F12)</f>
        <v>#DIV/0!</v>
      </c>
      <c r="H13" s="371" t="s">
        <v>185</v>
      </c>
      <c r="I13" s="371">
        <f>AVERAGE(I11:I12)</f>
        <v>0.91549999999999998</v>
      </c>
      <c r="J13" s="371">
        <f>AVERAGE(J11:J12)</f>
        <v>1.0255000000000001</v>
      </c>
      <c r="K13" s="371">
        <f>AVERAGE(K11:K12)</f>
        <v>3.8969999999999998</v>
      </c>
      <c r="L13" s="371">
        <f>AVERAGE(L11:L12)</f>
        <v>4.0545</v>
      </c>
      <c r="N13" s="371" t="s">
        <v>185</v>
      </c>
      <c r="O13" s="371">
        <f>AVERAGE(O11:O12)</f>
        <v>1.474</v>
      </c>
      <c r="P13" s="371">
        <f>AVERAGE(P11:P12)</f>
        <v>1.3010000000000002</v>
      </c>
      <c r="Q13" s="371">
        <f>AVERAGE(Q11:Q12)</f>
        <v>4.5145</v>
      </c>
      <c r="R13" s="371">
        <f>AVERAGE(R11:R12)</f>
        <v>4.6839999999999993</v>
      </c>
      <c r="U13" s="450" t="s">
        <v>206</v>
      </c>
      <c r="V13" s="452" t="s">
        <v>141</v>
      </c>
      <c r="W13" s="443">
        <f>I26</f>
        <v>0.76475000000000004</v>
      </c>
      <c r="X13" s="444">
        <f>K26</f>
        <v>3.95675</v>
      </c>
    </row>
    <row r="14" spans="1:24" s="412" customFormat="1" ht="21.5" customHeight="1" thickBot="1">
      <c r="B14" s="411" t="s">
        <v>197</v>
      </c>
      <c r="C14" s="579" t="e">
        <f>AVERAGE(C13:D13)</f>
        <v>#DIV/0!</v>
      </c>
      <c r="D14" s="579"/>
      <c r="E14" s="578" t="e">
        <f>AVERAGE(E13:F13)</f>
        <v>#DIV/0!</v>
      </c>
      <c r="F14" s="578"/>
      <c r="H14" s="411" t="s">
        <v>197</v>
      </c>
      <c r="I14" s="579">
        <f>AVERAGE(I13:J13)</f>
        <v>0.97050000000000003</v>
      </c>
      <c r="J14" s="579"/>
      <c r="K14" s="578">
        <f>AVERAGE(K13:L13)</f>
        <v>3.9757499999999997</v>
      </c>
      <c r="L14" s="578"/>
      <c r="N14" s="411" t="s">
        <v>197</v>
      </c>
      <c r="O14" s="579">
        <f>AVERAGE(O13:P13)</f>
        <v>1.3875000000000002</v>
      </c>
      <c r="P14" s="579"/>
      <c r="Q14" s="578">
        <f>AVERAGE(Q13:R13)</f>
        <v>4.5992499999999996</v>
      </c>
      <c r="R14" s="578"/>
      <c r="U14" s="451" t="s">
        <v>207</v>
      </c>
      <c r="V14" s="453" t="s">
        <v>141</v>
      </c>
      <c r="W14" s="445">
        <f>O26</f>
        <v>1.0960000000000001</v>
      </c>
      <c r="X14" s="446">
        <f>Q26</f>
        <v>4.4765000000000006</v>
      </c>
    </row>
    <row r="18" spans="2:18" ht="15" thickBot="1">
      <c r="E18" s="592"/>
      <c r="F18" s="592"/>
    </row>
    <row r="19" spans="2:18" s="384" customFormat="1" ht="66.5" customHeight="1" thickBot="1">
      <c r="B19" s="416"/>
      <c r="C19" s="417"/>
      <c r="D19" s="417"/>
      <c r="E19" s="417"/>
      <c r="F19" s="415" t="s">
        <v>141</v>
      </c>
      <c r="H19" s="416"/>
      <c r="I19" s="417"/>
      <c r="J19" s="417"/>
      <c r="K19" s="417"/>
      <c r="L19" s="415" t="s">
        <v>141</v>
      </c>
      <c r="N19" s="416"/>
      <c r="O19" s="417"/>
      <c r="P19" s="417"/>
      <c r="Q19" s="417"/>
      <c r="R19" s="415" t="s">
        <v>141</v>
      </c>
    </row>
    <row r="20" spans="2:18" ht="20" customHeight="1">
      <c r="B20" s="585" t="s">
        <v>181</v>
      </c>
      <c r="C20" s="581" t="s">
        <v>194</v>
      </c>
      <c r="D20" s="582"/>
      <c r="E20" s="588" t="s">
        <v>182</v>
      </c>
      <c r="F20" s="589"/>
      <c r="H20" s="585" t="s">
        <v>181</v>
      </c>
      <c r="I20" s="581" t="s">
        <v>194</v>
      </c>
      <c r="J20" s="582"/>
      <c r="K20" s="588" t="s">
        <v>182</v>
      </c>
      <c r="L20" s="589"/>
      <c r="N20" s="358" t="s">
        <v>181</v>
      </c>
      <c r="O20" s="581" t="s">
        <v>194</v>
      </c>
      <c r="P20" s="582"/>
      <c r="Q20" s="588" t="s">
        <v>182</v>
      </c>
      <c r="R20" s="589"/>
    </row>
    <row r="21" spans="2:18" ht="20" customHeight="1">
      <c r="B21" s="586"/>
      <c r="C21" s="583"/>
      <c r="D21" s="584"/>
      <c r="E21" s="590"/>
      <c r="F21" s="591"/>
      <c r="H21" s="586"/>
      <c r="I21" s="583"/>
      <c r="J21" s="584"/>
      <c r="K21" s="590"/>
      <c r="L21" s="591"/>
      <c r="N21" s="407"/>
      <c r="O21" s="583"/>
      <c r="P21" s="584"/>
      <c r="Q21" s="590"/>
      <c r="R21" s="591"/>
    </row>
    <row r="22" spans="2:18" ht="20" customHeight="1">
      <c r="B22" s="587"/>
      <c r="C22" s="359" t="s">
        <v>183</v>
      </c>
      <c r="D22" s="360" t="s">
        <v>184</v>
      </c>
      <c r="E22" s="359" t="s">
        <v>183</v>
      </c>
      <c r="F22" s="410" t="s">
        <v>184</v>
      </c>
      <c r="H22" s="587"/>
      <c r="I22" s="359" t="s">
        <v>198</v>
      </c>
      <c r="J22" s="360" t="s">
        <v>199</v>
      </c>
      <c r="K22" s="359" t="s">
        <v>198</v>
      </c>
      <c r="L22" s="410" t="s">
        <v>199</v>
      </c>
      <c r="N22" s="408"/>
      <c r="O22" s="359" t="s">
        <v>198</v>
      </c>
      <c r="P22" s="360" t="s">
        <v>199</v>
      </c>
      <c r="Q22" s="359" t="s">
        <v>198</v>
      </c>
      <c r="R22" s="410" t="s">
        <v>199</v>
      </c>
    </row>
    <row r="23" spans="2:18" ht="22" customHeight="1">
      <c r="B23" s="361">
        <v>1</v>
      </c>
      <c r="C23" s="362">
        <v>1.33</v>
      </c>
      <c r="D23" s="363">
        <v>1.5089999999999999</v>
      </c>
      <c r="E23" s="373">
        <v>3.653</v>
      </c>
      <c r="F23" s="365">
        <v>3.2509999999999999</v>
      </c>
      <c r="H23" s="361">
        <v>1</v>
      </c>
      <c r="I23" s="362">
        <v>0.78200000000000003</v>
      </c>
      <c r="J23" s="363">
        <v>0.69899999999999995</v>
      </c>
      <c r="K23" s="364">
        <v>3.9060000000000001</v>
      </c>
      <c r="L23" s="365">
        <v>4.0629999999999997</v>
      </c>
      <c r="N23" s="361">
        <v>1</v>
      </c>
      <c r="O23" s="362">
        <v>0.83399999999999996</v>
      </c>
      <c r="P23" s="363">
        <v>1.0269999999999999</v>
      </c>
      <c r="Q23" s="419">
        <v>4.12</v>
      </c>
      <c r="R23" s="365">
        <v>4.9459999999999997</v>
      </c>
    </row>
    <row r="24" spans="2:18" ht="22" customHeight="1" thickBot="1">
      <c r="B24" s="366">
        <v>2</v>
      </c>
      <c r="C24" s="367">
        <v>1.421</v>
      </c>
      <c r="D24" s="368">
        <v>1.6419999999999999</v>
      </c>
      <c r="E24" s="369">
        <v>3.6619999999999999</v>
      </c>
      <c r="F24" s="370">
        <v>3.669</v>
      </c>
      <c r="H24" s="366">
        <v>2</v>
      </c>
      <c r="I24" s="367">
        <v>0.65200000000000002</v>
      </c>
      <c r="J24" s="368">
        <v>0.92600000000000005</v>
      </c>
      <c r="K24" s="369">
        <v>4.1059999999999999</v>
      </c>
      <c r="L24" s="370">
        <v>3.7519999999999998</v>
      </c>
      <c r="N24" s="366">
        <v>2</v>
      </c>
      <c r="O24" s="418">
        <v>1.46</v>
      </c>
      <c r="P24" s="368">
        <v>1.0629999999999999</v>
      </c>
      <c r="Q24" s="420">
        <v>4.7300000000000004</v>
      </c>
      <c r="R24" s="370">
        <v>4.1100000000000003</v>
      </c>
    </row>
    <row r="25" spans="2:18">
      <c r="B25" s="371" t="s">
        <v>185</v>
      </c>
      <c r="C25" s="371">
        <f>AVERAGE(C23:C24)</f>
        <v>1.3755000000000002</v>
      </c>
      <c r="D25" s="371">
        <f>AVERAGE(D23:D24)</f>
        <v>1.5754999999999999</v>
      </c>
      <c r="E25" s="371">
        <f>AVERAGE(E23:E24)</f>
        <v>3.6574999999999998</v>
      </c>
      <c r="F25" s="371">
        <f>AVERAGE(F23:F24)</f>
        <v>3.46</v>
      </c>
      <c r="H25" s="371" t="s">
        <v>185</v>
      </c>
      <c r="I25" s="371">
        <f>AVERAGE(I23:I24)</f>
        <v>0.71700000000000008</v>
      </c>
      <c r="J25" s="371">
        <f>AVERAGE(J23:J24)</f>
        <v>0.8125</v>
      </c>
      <c r="K25" s="371">
        <f>AVERAGE(K23:K24)</f>
        <v>4.0060000000000002</v>
      </c>
      <c r="L25" s="371">
        <f>AVERAGE(L23:L24)</f>
        <v>3.9074999999999998</v>
      </c>
      <c r="N25" s="371" t="s">
        <v>185</v>
      </c>
      <c r="O25" s="371">
        <f>AVERAGE(O23:O24)</f>
        <v>1.147</v>
      </c>
      <c r="P25" s="371">
        <f>AVERAGE(P23:P24)</f>
        <v>1.0449999999999999</v>
      </c>
      <c r="Q25" s="371">
        <f>AVERAGE(Q23:Q24)</f>
        <v>4.4250000000000007</v>
      </c>
      <c r="R25" s="371">
        <f>AVERAGE(R23:R24)</f>
        <v>4.5280000000000005</v>
      </c>
    </row>
    <row r="26" spans="2:18" s="412" customFormat="1">
      <c r="B26" s="411" t="s">
        <v>197</v>
      </c>
      <c r="C26" s="579">
        <f>AVERAGE(C25:D25)</f>
        <v>1.4755</v>
      </c>
      <c r="D26" s="579"/>
      <c r="E26" s="578">
        <f>AVERAGE(E25:F25)</f>
        <v>3.5587499999999999</v>
      </c>
      <c r="F26" s="578"/>
      <c r="H26" s="411" t="s">
        <v>197</v>
      </c>
      <c r="I26" s="578">
        <f>AVERAGE(I25:J25)</f>
        <v>0.76475000000000004</v>
      </c>
      <c r="J26" s="578"/>
      <c r="K26" s="578">
        <f>AVERAGE(K25:L25)</f>
        <v>3.95675</v>
      </c>
      <c r="L26" s="578"/>
      <c r="N26" s="411" t="s">
        <v>197</v>
      </c>
      <c r="O26" s="579">
        <f>AVERAGE(O25:P25)</f>
        <v>1.0960000000000001</v>
      </c>
      <c r="P26" s="579"/>
      <c r="Q26" s="578">
        <f>AVERAGE(Q25:R25)</f>
        <v>4.4765000000000006</v>
      </c>
      <c r="R26" s="578"/>
    </row>
  </sheetData>
  <mergeCells count="31">
    <mergeCell ref="B20:B22"/>
    <mergeCell ref="C20:D21"/>
    <mergeCell ref="E20:F21"/>
    <mergeCell ref="Q20:R21"/>
    <mergeCell ref="B8:B10"/>
    <mergeCell ref="C8:D9"/>
    <mergeCell ref="E8:F9"/>
    <mergeCell ref="H8:H10"/>
    <mergeCell ref="I8:J9"/>
    <mergeCell ref="K8:L9"/>
    <mergeCell ref="K20:L21"/>
    <mergeCell ref="E18:F18"/>
    <mergeCell ref="N8:N10"/>
    <mergeCell ref="O8:P9"/>
    <mergeCell ref="Q8:R9"/>
    <mergeCell ref="E26:F26"/>
    <mergeCell ref="C26:D26"/>
    <mergeCell ref="A2:X3"/>
    <mergeCell ref="K26:L26"/>
    <mergeCell ref="I26:J26"/>
    <mergeCell ref="O26:P26"/>
    <mergeCell ref="Q26:R26"/>
    <mergeCell ref="I14:J14"/>
    <mergeCell ref="K14:L14"/>
    <mergeCell ref="O14:P14"/>
    <mergeCell ref="Q14:R14"/>
    <mergeCell ref="C14:D14"/>
    <mergeCell ref="E14:F14"/>
    <mergeCell ref="O20:P21"/>
    <mergeCell ref="H20:H22"/>
    <mergeCell ref="I20:J21"/>
  </mergeCells>
  <pageMargins left="0.7" right="0.7" top="0.75" bottom="0.75" header="0.3" footer="0.3"/>
  <pageSetup orientation="portrait" verticalDpi="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336B94-A8B4-48B8-B56B-F39EF7515618}">
  <dimension ref="B2:Z45"/>
  <sheetViews>
    <sheetView showGridLines="0" topLeftCell="F14" zoomScale="72" zoomScaleNormal="72" workbookViewId="0">
      <selection activeCell="F27" sqref="F27"/>
    </sheetView>
  </sheetViews>
  <sheetFormatPr baseColWidth="10" defaultRowHeight="14.5"/>
  <cols>
    <col min="9" max="9" width="12" customWidth="1"/>
    <col min="23" max="23" width="6.81640625" customWidth="1"/>
  </cols>
  <sheetData>
    <row r="2" spans="2:26">
      <c r="B2" s="618" t="s">
        <v>246</v>
      </c>
      <c r="C2" s="618"/>
      <c r="D2" s="618"/>
      <c r="E2" s="618"/>
      <c r="F2" s="618"/>
      <c r="G2" s="618"/>
      <c r="H2" s="618"/>
      <c r="I2" s="618"/>
      <c r="J2" s="618"/>
      <c r="K2" s="618"/>
      <c r="L2" s="618"/>
      <c r="M2" s="618"/>
      <c r="N2" s="618"/>
      <c r="O2" s="618"/>
      <c r="P2" s="618"/>
      <c r="Q2" s="618"/>
      <c r="R2" s="618"/>
      <c r="S2" s="618"/>
      <c r="T2" s="618"/>
      <c r="U2" s="618"/>
      <c r="V2" s="618"/>
      <c r="W2" s="618"/>
      <c r="X2" s="618"/>
      <c r="Y2" s="618"/>
      <c r="Z2" s="618"/>
    </row>
    <row r="3" spans="2:26">
      <c r="B3" s="618"/>
      <c r="C3" s="618"/>
      <c r="D3" s="618"/>
      <c r="E3" s="618"/>
      <c r="F3" s="618"/>
      <c r="G3" s="618"/>
      <c r="H3" s="618"/>
      <c r="I3" s="618"/>
      <c r="J3" s="618"/>
      <c r="K3" s="618"/>
      <c r="L3" s="618"/>
      <c r="M3" s="618"/>
      <c r="N3" s="618"/>
      <c r="O3" s="618"/>
      <c r="P3" s="618"/>
      <c r="Q3" s="618"/>
      <c r="R3" s="618"/>
      <c r="S3" s="618"/>
      <c r="T3" s="618"/>
      <c r="U3" s="618"/>
      <c r="V3" s="618"/>
      <c r="W3" s="618"/>
      <c r="X3" s="618"/>
      <c r="Y3" s="618"/>
      <c r="Z3" s="618"/>
    </row>
    <row r="4" spans="2:26">
      <c r="B4" s="618"/>
      <c r="C4" s="618"/>
      <c r="D4" s="618"/>
      <c r="E4" s="618"/>
      <c r="F4" s="618"/>
      <c r="G4" s="618"/>
      <c r="H4" s="618"/>
      <c r="I4" s="618"/>
      <c r="J4" s="618"/>
      <c r="K4" s="618"/>
      <c r="L4" s="618"/>
      <c r="M4" s="618"/>
      <c r="N4" s="618"/>
      <c r="O4" s="618"/>
      <c r="P4" s="618"/>
      <c r="Q4" s="618"/>
      <c r="R4" s="618"/>
      <c r="S4" s="618"/>
      <c r="T4" s="618"/>
      <c r="U4" s="618"/>
      <c r="V4" s="618"/>
      <c r="W4" s="618"/>
      <c r="X4" s="618"/>
      <c r="Y4" s="618"/>
      <c r="Z4" s="618"/>
    </row>
    <row r="5" spans="2:26" s="409" customFormat="1">
      <c r="B5" s="469"/>
      <c r="C5" s="469"/>
      <c r="D5" s="469"/>
      <c r="E5" s="469"/>
      <c r="F5" s="469"/>
      <c r="G5" s="469"/>
      <c r="H5" s="469"/>
      <c r="I5" s="469"/>
      <c r="J5" s="469"/>
    </row>
    <row r="8" spans="2:26" ht="15" thickBot="1"/>
    <row r="9" spans="2:26" ht="12" customHeight="1">
      <c r="B9" s="295"/>
      <c r="C9" s="697"/>
      <c r="D9" s="698"/>
      <c r="E9" s="698"/>
      <c r="F9" s="699"/>
      <c r="H9" s="462"/>
      <c r="I9" s="706"/>
      <c r="J9" s="707"/>
      <c r="K9" s="707"/>
      <c r="L9" s="708"/>
      <c r="N9" s="148"/>
      <c r="O9" s="386"/>
      <c r="P9" s="387"/>
      <c r="Q9" s="387"/>
      <c r="R9" s="388"/>
    </row>
    <row r="10" spans="2:26" ht="12" customHeight="1">
      <c r="B10" s="695"/>
      <c r="C10" s="700"/>
      <c r="D10" s="695"/>
      <c r="E10" s="695"/>
      <c r="F10" s="696"/>
      <c r="H10" s="462"/>
      <c r="I10" s="709"/>
      <c r="J10" s="462"/>
      <c r="K10" s="462"/>
      <c r="L10" s="705"/>
      <c r="N10" s="148"/>
      <c r="O10" s="389"/>
      <c r="P10" s="179"/>
      <c r="Q10" s="179"/>
      <c r="R10" s="390"/>
    </row>
    <row r="11" spans="2:26" ht="12" customHeight="1">
      <c r="B11" s="695"/>
      <c r="C11" s="700"/>
      <c r="D11" s="695"/>
      <c r="E11" s="695"/>
      <c r="F11" s="696"/>
      <c r="H11" s="462"/>
      <c r="I11" s="709"/>
      <c r="J11" s="462"/>
      <c r="K11" s="462"/>
      <c r="L11" s="705"/>
      <c r="N11" s="148"/>
      <c r="O11" s="389"/>
      <c r="P11" s="179"/>
      <c r="Q11" s="179"/>
      <c r="R11" s="390"/>
    </row>
    <row r="12" spans="2:26" ht="12" customHeight="1">
      <c r="B12" s="695"/>
      <c r="C12" s="700"/>
      <c r="D12" s="695"/>
      <c r="E12" s="695"/>
      <c r="F12" s="696"/>
      <c r="H12" s="462"/>
      <c r="I12" s="709"/>
      <c r="J12" s="462"/>
      <c r="K12" s="462"/>
      <c r="L12" s="705"/>
      <c r="N12" s="148"/>
      <c r="O12" s="389"/>
      <c r="P12" s="179"/>
      <c r="Q12" s="179"/>
      <c r="R12" s="390"/>
    </row>
    <row r="13" spans="2:26" s="384" customFormat="1" ht="12" customHeight="1" thickBot="1">
      <c r="B13" s="711"/>
      <c r="C13" s="712"/>
      <c r="D13" s="713"/>
      <c r="E13" s="713"/>
      <c r="F13" s="714" t="s">
        <v>316</v>
      </c>
      <c r="H13" s="720"/>
      <c r="I13" s="721"/>
      <c r="J13" s="722"/>
      <c r="K13" s="722"/>
      <c r="L13" s="715" t="s">
        <v>316</v>
      </c>
      <c r="N13" s="716"/>
      <c r="O13" s="717"/>
      <c r="P13" s="718"/>
      <c r="Q13" s="718"/>
      <c r="R13" s="719" t="s">
        <v>141</v>
      </c>
    </row>
    <row r="16" spans="2:26" ht="22.5" customHeight="1" thickBot="1">
      <c r="C16" s="710" t="s">
        <v>247</v>
      </c>
      <c r="D16" s="710"/>
      <c r="E16" s="702" t="s">
        <v>248</v>
      </c>
      <c r="F16" s="702"/>
      <c r="I16" s="710" t="s">
        <v>247</v>
      </c>
      <c r="J16" s="710"/>
      <c r="K16" s="702" t="s">
        <v>248</v>
      </c>
      <c r="L16" s="702"/>
      <c r="O16" s="710" t="s">
        <v>247</v>
      </c>
      <c r="P16" s="710"/>
      <c r="Q16" s="702" t="s">
        <v>248</v>
      </c>
      <c r="R16" s="702"/>
    </row>
    <row r="17" spans="2:26" ht="39.5" thickBot="1">
      <c r="C17" s="472" t="s">
        <v>253</v>
      </c>
      <c r="D17" s="473" t="s">
        <v>254</v>
      </c>
      <c r="E17" s="472" t="s">
        <v>253</v>
      </c>
      <c r="F17" s="473" t="s">
        <v>254</v>
      </c>
      <c r="I17" s="472" t="s">
        <v>253</v>
      </c>
      <c r="J17" s="473" t="s">
        <v>254</v>
      </c>
      <c r="K17" s="472" t="s">
        <v>253</v>
      </c>
      <c r="L17" s="473" t="s">
        <v>254</v>
      </c>
      <c r="O17" s="472" t="s">
        <v>253</v>
      </c>
      <c r="P17" s="473" t="s">
        <v>254</v>
      </c>
      <c r="Q17" s="472" t="s">
        <v>253</v>
      </c>
      <c r="R17" s="473" t="s">
        <v>254</v>
      </c>
    </row>
    <row r="18" spans="2:26">
      <c r="B18" s="470">
        <v>1</v>
      </c>
      <c r="C18" s="302"/>
      <c r="D18" s="474"/>
      <c r="E18" s="302"/>
      <c r="F18" s="303"/>
      <c r="H18" s="470">
        <v>1</v>
      </c>
      <c r="I18" s="480">
        <v>2.5539999999999998</v>
      </c>
      <c r="J18" s="486">
        <v>2.68</v>
      </c>
      <c r="K18" s="480">
        <v>5.476</v>
      </c>
      <c r="L18" s="481">
        <v>4.8040000000000003</v>
      </c>
      <c r="N18" s="470">
        <v>1</v>
      </c>
      <c r="O18" s="302"/>
      <c r="P18" s="474"/>
      <c r="Q18" s="302"/>
      <c r="R18" s="303"/>
    </row>
    <row r="19" spans="2:26">
      <c r="B19" s="471">
        <v>2</v>
      </c>
      <c r="C19" s="304"/>
      <c r="D19" s="475"/>
      <c r="E19" s="304"/>
      <c r="F19" s="305"/>
      <c r="H19" s="471">
        <v>2</v>
      </c>
      <c r="I19" s="482">
        <v>2.5609999999999999</v>
      </c>
      <c r="J19" s="429">
        <v>2.573</v>
      </c>
      <c r="K19" s="482">
        <v>5.74</v>
      </c>
      <c r="L19" s="483">
        <v>4.9569999999999999</v>
      </c>
      <c r="N19" s="471">
        <v>2</v>
      </c>
      <c r="O19" s="304"/>
      <c r="P19" s="475"/>
      <c r="Q19" s="304"/>
      <c r="R19" s="305"/>
    </row>
    <row r="20" spans="2:26">
      <c r="B20" s="471">
        <v>3</v>
      </c>
      <c r="C20" s="304"/>
      <c r="D20" s="475"/>
      <c r="E20" s="304"/>
      <c r="F20" s="305"/>
      <c r="H20" s="471">
        <v>3</v>
      </c>
      <c r="I20" s="482">
        <v>2.5950000000000002</v>
      </c>
      <c r="J20" s="429">
        <v>2.597</v>
      </c>
      <c r="K20" s="482">
        <v>4.2969999999999997</v>
      </c>
      <c r="L20" s="483">
        <v>4.63</v>
      </c>
      <c r="N20" s="471">
        <v>3</v>
      </c>
      <c r="O20" s="304"/>
      <c r="P20" s="475"/>
      <c r="Q20" s="304"/>
      <c r="R20" s="305"/>
    </row>
    <row r="21" spans="2:26" ht="15" thickBot="1">
      <c r="B21" s="471">
        <v>4</v>
      </c>
      <c r="C21" s="304"/>
      <c r="D21" s="475"/>
      <c r="E21" s="304"/>
      <c r="F21" s="305"/>
      <c r="H21" s="471">
        <v>4</v>
      </c>
      <c r="I21" s="482">
        <v>2.544</v>
      </c>
      <c r="J21" s="429">
        <v>2.7040000000000002</v>
      </c>
      <c r="K21" s="484">
        <v>5.056</v>
      </c>
      <c r="L21" s="485">
        <v>4.2809999999999997</v>
      </c>
      <c r="N21" s="471">
        <v>4</v>
      </c>
      <c r="O21" s="304"/>
      <c r="P21" s="475"/>
      <c r="Q21" s="304"/>
      <c r="R21" s="305"/>
    </row>
    <row r="22" spans="2:26">
      <c r="B22" s="395" t="s">
        <v>107</v>
      </c>
      <c r="C22" s="476"/>
      <c r="D22" s="477"/>
      <c r="E22" s="476"/>
      <c r="F22" s="477"/>
      <c r="H22" s="395" t="s">
        <v>107</v>
      </c>
      <c r="I22" s="478">
        <f>AVERAGE(I18:I21)</f>
        <v>2.5635000000000003</v>
      </c>
      <c r="J22" s="479">
        <f>AVERAGE(J18:J21)</f>
        <v>2.6385000000000001</v>
      </c>
      <c r="K22" s="478">
        <f>AVERAGE(K18:K21)</f>
        <v>5.1422500000000007</v>
      </c>
      <c r="L22" s="479">
        <f>AVERAGE(L18:L21)</f>
        <v>4.6679999999999993</v>
      </c>
      <c r="N22" s="395" t="s">
        <v>107</v>
      </c>
      <c r="O22" s="478"/>
      <c r="P22" s="479"/>
      <c r="Q22" s="478"/>
      <c r="R22" s="479"/>
    </row>
    <row r="23" spans="2:26">
      <c r="B23" s="375" t="s">
        <v>249</v>
      </c>
      <c r="C23" s="489"/>
      <c r="D23" s="489"/>
      <c r="E23" s="489"/>
      <c r="F23" s="489"/>
      <c r="H23" s="487" t="s">
        <v>249</v>
      </c>
      <c r="I23" s="489">
        <f>AVERAGE(I22:J22)</f>
        <v>2.601</v>
      </c>
      <c r="J23" s="489"/>
      <c r="K23" s="489">
        <f>AVERAGE(K22:L22)</f>
        <v>4.905125</v>
      </c>
      <c r="L23" s="489"/>
      <c r="N23" s="375" t="s">
        <v>249</v>
      </c>
      <c r="O23" s="489"/>
      <c r="P23" s="489"/>
      <c r="Q23" s="489"/>
      <c r="R23" s="489"/>
    </row>
    <row r="25" spans="2:26">
      <c r="H25" t="s">
        <v>258</v>
      </c>
    </row>
    <row r="27" spans="2:26" ht="15" thickBot="1"/>
    <row r="28" spans="2:26" ht="15" thickBot="1">
      <c r="U28" s="599" t="s">
        <v>261</v>
      </c>
      <c r="V28" s="600"/>
      <c r="W28" s="600"/>
      <c r="X28" s="600"/>
      <c r="Y28" s="600"/>
      <c r="Z28" s="601"/>
    </row>
    <row r="29" spans="2:26" ht="15" customHeight="1">
      <c r="B29" s="148"/>
      <c r="C29" s="386"/>
      <c r="D29" s="387"/>
      <c r="E29" s="387"/>
      <c r="F29" s="388"/>
      <c r="H29" s="148"/>
      <c r="I29" s="386"/>
      <c r="J29" s="387"/>
      <c r="K29" s="387"/>
      <c r="L29" s="388"/>
      <c r="N29" s="148"/>
      <c r="O29" s="386"/>
      <c r="P29" s="387"/>
      <c r="Q29" s="387"/>
      <c r="R29" s="388"/>
      <c r="U29" s="609" t="s">
        <v>250</v>
      </c>
      <c r="V29" s="610"/>
      <c r="W29" s="605" t="s">
        <v>202</v>
      </c>
      <c r="X29" s="605" t="s">
        <v>251</v>
      </c>
      <c r="Y29" s="605" t="s">
        <v>252</v>
      </c>
      <c r="Z29" s="603" t="s">
        <v>130</v>
      </c>
    </row>
    <row r="30" spans="2:26" ht="15" customHeight="1" thickBot="1">
      <c r="B30" s="148"/>
      <c r="C30" s="389"/>
      <c r="D30" s="179"/>
      <c r="E30" s="179"/>
      <c r="F30" s="390"/>
      <c r="H30" s="148"/>
      <c r="I30" s="389"/>
      <c r="J30" s="179"/>
      <c r="K30" s="179"/>
      <c r="L30" s="390"/>
      <c r="N30" s="148"/>
      <c r="O30" s="389"/>
      <c r="P30" s="179"/>
      <c r="Q30" s="179"/>
      <c r="R30" s="390"/>
      <c r="U30" s="611"/>
      <c r="V30" s="612"/>
      <c r="W30" s="606"/>
      <c r="X30" s="606"/>
      <c r="Y30" s="606"/>
      <c r="Z30" s="604"/>
    </row>
    <row r="31" spans="2:26" ht="15" customHeight="1">
      <c r="B31" s="148"/>
      <c r="C31" s="389"/>
      <c r="D31" s="179"/>
      <c r="E31" s="179"/>
      <c r="F31" s="390"/>
      <c r="H31" s="148"/>
      <c r="I31" s="389"/>
      <c r="J31" s="179"/>
      <c r="K31" s="179"/>
      <c r="L31" s="390"/>
      <c r="N31" s="148"/>
      <c r="O31" s="389"/>
      <c r="P31" s="179"/>
      <c r="Q31" s="179"/>
      <c r="R31" s="390"/>
      <c r="U31" s="607" t="s">
        <v>203</v>
      </c>
      <c r="V31" s="608"/>
      <c r="W31" s="703" t="s">
        <v>316</v>
      </c>
      <c r="X31" s="495" t="s">
        <v>116</v>
      </c>
      <c r="Y31" s="495" t="s">
        <v>116</v>
      </c>
      <c r="Z31" s="492" t="s">
        <v>256</v>
      </c>
    </row>
    <row r="32" spans="2:26" ht="15" customHeight="1">
      <c r="B32" s="148"/>
      <c r="C32" s="389"/>
      <c r="D32" s="179"/>
      <c r="E32" s="179"/>
      <c r="F32" s="390"/>
      <c r="H32" s="148"/>
      <c r="I32" s="389"/>
      <c r="J32" s="179"/>
      <c r="K32" s="179"/>
      <c r="L32" s="390"/>
      <c r="N32" s="148"/>
      <c r="O32" s="389"/>
      <c r="P32" s="179"/>
      <c r="Q32" s="179"/>
      <c r="R32" s="390"/>
      <c r="U32" s="597" t="s">
        <v>255</v>
      </c>
      <c r="V32" s="598"/>
      <c r="W32" s="704" t="s">
        <v>316</v>
      </c>
      <c r="X32" s="491">
        <f>I23</f>
        <v>2.601</v>
      </c>
      <c r="Y32" s="491">
        <f>K23</f>
        <v>4.905125</v>
      </c>
      <c r="Z32" s="493" t="s">
        <v>256</v>
      </c>
    </row>
    <row r="33" spans="2:26" s="729" customFormat="1" ht="15" customHeight="1" thickBot="1">
      <c r="B33" s="723"/>
      <c r="C33" s="724"/>
      <c r="D33" s="725"/>
      <c r="E33" s="725"/>
      <c r="F33" s="719" t="s">
        <v>141</v>
      </c>
      <c r="H33" s="723"/>
      <c r="I33" s="724"/>
      <c r="J33" s="725"/>
      <c r="K33" s="725"/>
      <c r="L33" s="719" t="s">
        <v>141</v>
      </c>
      <c r="N33" s="723"/>
      <c r="O33" s="724"/>
      <c r="P33" s="725"/>
      <c r="Q33" s="725"/>
      <c r="R33" s="719" t="s">
        <v>141</v>
      </c>
      <c r="U33" s="726" t="s">
        <v>257</v>
      </c>
      <c r="V33" s="727"/>
      <c r="W33" s="728" t="s">
        <v>141</v>
      </c>
      <c r="X33" s="730" t="s">
        <v>116</v>
      </c>
      <c r="Y33" s="730" t="s">
        <v>116</v>
      </c>
      <c r="Z33" s="731" t="s">
        <v>256</v>
      </c>
    </row>
    <row r="34" spans="2:26">
      <c r="U34" s="613" t="s">
        <v>203</v>
      </c>
      <c r="V34" s="614"/>
      <c r="W34" s="452" t="s">
        <v>141</v>
      </c>
      <c r="X34" s="491">
        <f>C43</f>
        <v>4.22525</v>
      </c>
      <c r="Y34" s="491">
        <f>E43</f>
        <v>8.9428750000000008</v>
      </c>
      <c r="Z34" s="493" t="s">
        <v>256</v>
      </c>
    </row>
    <row r="35" spans="2:26">
      <c r="U35" s="597" t="s">
        <v>206</v>
      </c>
      <c r="V35" s="598"/>
      <c r="W35" s="452" t="s">
        <v>141</v>
      </c>
      <c r="X35" s="491">
        <f>I43</f>
        <v>1.75925</v>
      </c>
      <c r="Y35" s="491">
        <f>K43</f>
        <v>3.383</v>
      </c>
      <c r="Z35" s="493" t="s">
        <v>256</v>
      </c>
    </row>
    <row r="36" spans="2:26" ht="16" customHeight="1" thickBot="1">
      <c r="C36" s="619" t="s">
        <v>247</v>
      </c>
      <c r="D36" s="619"/>
      <c r="E36" s="620" t="s">
        <v>248</v>
      </c>
      <c r="F36" s="620"/>
      <c r="I36" s="619" t="s">
        <v>247</v>
      </c>
      <c r="J36" s="619"/>
      <c r="K36" s="620" t="s">
        <v>248</v>
      </c>
      <c r="L36" s="620"/>
      <c r="O36" s="619" t="s">
        <v>247</v>
      </c>
      <c r="P36" s="619"/>
      <c r="Q36" s="620" t="s">
        <v>248</v>
      </c>
      <c r="R36" s="620"/>
      <c r="U36" s="615" t="s">
        <v>207</v>
      </c>
      <c r="V36" s="616"/>
      <c r="W36" s="453" t="s">
        <v>141</v>
      </c>
      <c r="X36" s="496" t="s">
        <v>116</v>
      </c>
      <c r="Y36" s="497" t="s">
        <v>116</v>
      </c>
      <c r="Z36" s="494" t="s">
        <v>256</v>
      </c>
    </row>
    <row r="37" spans="2:26" ht="42" customHeight="1" thickBot="1">
      <c r="C37" s="472" t="s">
        <v>253</v>
      </c>
      <c r="D37" s="473" t="s">
        <v>254</v>
      </c>
      <c r="E37" s="472" t="s">
        <v>253</v>
      </c>
      <c r="F37" s="473" t="s">
        <v>254</v>
      </c>
      <c r="I37" s="472" t="s">
        <v>253</v>
      </c>
      <c r="J37" s="473" t="s">
        <v>254</v>
      </c>
      <c r="K37" s="472" t="s">
        <v>253</v>
      </c>
      <c r="L37" s="473" t="s">
        <v>254</v>
      </c>
      <c r="O37" s="472" t="s">
        <v>253</v>
      </c>
      <c r="P37" s="473" t="s">
        <v>254</v>
      </c>
      <c r="Q37" s="472" t="s">
        <v>253</v>
      </c>
      <c r="R37" s="473" t="s">
        <v>254</v>
      </c>
      <c r="U37" s="602" t="s">
        <v>262</v>
      </c>
      <c r="V37" s="602"/>
      <c r="W37" s="602"/>
      <c r="X37" s="602"/>
      <c r="Y37" s="602"/>
      <c r="Z37" s="602"/>
    </row>
    <row r="38" spans="2:26">
      <c r="B38" s="470">
        <v>1</v>
      </c>
      <c r="C38" s="480">
        <v>4.3849999999999998</v>
      </c>
      <c r="D38" s="486">
        <v>4.3609999999999998</v>
      </c>
      <c r="E38" s="480">
        <v>9.8780000000000001</v>
      </c>
      <c r="F38" s="481">
        <v>9.2149999999999999</v>
      </c>
      <c r="H38" s="470">
        <v>1</v>
      </c>
      <c r="I38" s="302">
        <v>1.4910000000000001</v>
      </c>
      <c r="J38" s="474">
        <v>2.0179999999999998</v>
      </c>
      <c r="K38" s="302">
        <v>3.63</v>
      </c>
      <c r="L38" s="303">
        <v>3.2240000000000002</v>
      </c>
      <c r="N38" s="470">
        <v>1</v>
      </c>
      <c r="O38" s="302"/>
      <c r="P38" s="474"/>
      <c r="Q38" s="302"/>
      <c r="R38" s="303"/>
    </row>
    <row r="39" spans="2:26">
      <c r="B39" s="471">
        <v>2</v>
      </c>
      <c r="C39" s="482">
        <v>3.875</v>
      </c>
      <c r="D39" s="429">
        <v>3.8109999999999999</v>
      </c>
      <c r="E39" s="482">
        <v>8.4220000000000006</v>
      </c>
      <c r="F39" s="483">
        <v>8.2989999999999995</v>
      </c>
      <c r="H39" s="471">
        <v>2</v>
      </c>
      <c r="I39" s="304">
        <v>1.482</v>
      </c>
      <c r="J39" s="475">
        <v>1.819</v>
      </c>
      <c r="K39" s="304">
        <v>3.2810000000000001</v>
      </c>
      <c r="L39" s="305">
        <v>3.4550000000000001</v>
      </c>
      <c r="N39" s="471">
        <v>2</v>
      </c>
      <c r="O39" s="304"/>
      <c r="P39" s="475"/>
      <c r="Q39" s="304"/>
      <c r="R39" s="305"/>
    </row>
    <row r="40" spans="2:26">
      <c r="B40" s="471">
        <v>3</v>
      </c>
      <c r="C40" s="482">
        <v>4.5199999999999996</v>
      </c>
      <c r="D40" s="429">
        <v>4.524</v>
      </c>
      <c r="E40" s="482">
        <v>8.66</v>
      </c>
      <c r="F40" s="483">
        <v>9.2750000000000004</v>
      </c>
      <c r="H40" s="471">
        <v>3</v>
      </c>
      <c r="I40" s="304">
        <v>1.8320000000000001</v>
      </c>
      <c r="J40" s="475">
        <v>1.7470000000000001</v>
      </c>
      <c r="K40" s="304">
        <v>3.4590000000000001</v>
      </c>
      <c r="L40" s="305">
        <v>3.2490000000000001</v>
      </c>
      <c r="N40" s="471">
        <v>3</v>
      </c>
      <c r="O40" s="304"/>
      <c r="P40" s="475"/>
      <c r="Q40" s="304"/>
      <c r="R40" s="305"/>
    </row>
    <row r="41" spans="2:26" ht="15" thickBot="1">
      <c r="B41" s="471">
        <v>4</v>
      </c>
      <c r="C41" s="482">
        <v>3.7250000000000001</v>
      </c>
      <c r="D41" s="429">
        <v>4.601</v>
      </c>
      <c r="E41" s="482">
        <v>9.24</v>
      </c>
      <c r="F41" s="483">
        <v>8.5540000000000003</v>
      </c>
      <c r="H41" s="471">
        <v>4</v>
      </c>
      <c r="I41" s="304">
        <v>1.9370000000000001</v>
      </c>
      <c r="J41" s="475">
        <v>1.748</v>
      </c>
      <c r="K41" s="304"/>
      <c r="L41" s="305"/>
      <c r="N41" s="471">
        <v>4</v>
      </c>
      <c r="O41" s="304"/>
      <c r="P41" s="475"/>
      <c r="Q41" s="304"/>
      <c r="R41" s="305"/>
    </row>
    <row r="42" spans="2:26">
      <c r="B42" s="395" t="s">
        <v>107</v>
      </c>
      <c r="C42" s="478">
        <f>AVERAGE(C38:C41)</f>
        <v>4.1262499999999998</v>
      </c>
      <c r="D42" s="479">
        <f>AVERAGE(D38:D41)</f>
        <v>4.3242500000000001</v>
      </c>
      <c r="E42" s="478">
        <f>AVERAGE(E38:E41)</f>
        <v>9.0500000000000007</v>
      </c>
      <c r="F42" s="479">
        <f>AVERAGE(F38:F41)</f>
        <v>8.8357500000000009</v>
      </c>
      <c r="H42" s="395" t="s">
        <v>107</v>
      </c>
      <c r="I42" s="478">
        <f>AVERAGE(I38:I41)</f>
        <v>1.6855</v>
      </c>
      <c r="J42" s="479">
        <f>AVERAGE(J38:J41)</f>
        <v>1.833</v>
      </c>
      <c r="K42" s="478">
        <f>AVERAGE(K38:K41)</f>
        <v>3.4566666666666666</v>
      </c>
      <c r="L42" s="479">
        <f>AVERAGE(L38:L41)</f>
        <v>3.3093333333333335</v>
      </c>
      <c r="N42" s="395" t="s">
        <v>107</v>
      </c>
      <c r="O42" s="478"/>
      <c r="P42" s="479"/>
      <c r="Q42" s="478"/>
      <c r="R42" s="479"/>
    </row>
    <row r="43" spans="2:26">
      <c r="B43" s="488" t="s">
        <v>249</v>
      </c>
      <c r="C43" s="617">
        <f>AVERAGE(C42:D42)</f>
        <v>4.22525</v>
      </c>
      <c r="D43" s="617"/>
      <c r="E43" s="617">
        <f>AVERAGE(E42:F42)</f>
        <v>8.9428750000000008</v>
      </c>
      <c r="F43" s="617"/>
      <c r="H43" s="488" t="s">
        <v>249</v>
      </c>
      <c r="I43" s="617">
        <f>AVERAGE(I42:J42)</f>
        <v>1.75925</v>
      </c>
      <c r="J43" s="617"/>
      <c r="K43" s="617">
        <f>AVERAGE(K42:L42)</f>
        <v>3.383</v>
      </c>
      <c r="L43" s="617"/>
      <c r="N43" s="488" t="s">
        <v>249</v>
      </c>
      <c r="O43" s="617"/>
      <c r="P43" s="617"/>
      <c r="Q43" s="617"/>
      <c r="R43" s="617"/>
      <c r="T43" s="148"/>
      <c r="U43" s="148"/>
      <c r="V43" s="490"/>
      <c r="W43" s="490"/>
      <c r="X43" s="490"/>
      <c r="Y43" s="490"/>
    </row>
    <row r="45" spans="2:26">
      <c r="B45" t="s">
        <v>260</v>
      </c>
      <c r="H45" t="s">
        <v>259</v>
      </c>
    </row>
  </sheetData>
  <mergeCells count="29">
    <mergeCell ref="C36:D36"/>
    <mergeCell ref="E36:F36"/>
    <mergeCell ref="I43:J43"/>
    <mergeCell ref="C16:D16"/>
    <mergeCell ref="I16:J16"/>
    <mergeCell ref="O16:P16"/>
    <mergeCell ref="K43:L43"/>
    <mergeCell ref="O43:P43"/>
    <mergeCell ref="Q43:R43"/>
    <mergeCell ref="B2:Z4"/>
    <mergeCell ref="C43:D43"/>
    <mergeCell ref="E43:F43"/>
    <mergeCell ref="I36:J36"/>
    <mergeCell ref="K36:L36"/>
    <mergeCell ref="O36:P36"/>
    <mergeCell ref="Q36:R36"/>
    <mergeCell ref="U35:V35"/>
    <mergeCell ref="U33:V33"/>
    <mergeCell ref="U32:V32"/>
    <mergeCell ref="U28:Z28"/>
    <mergeCell ref="U37:Z37"/>
    <mergeCell ref="Z29:Z30"/>
    <mergeCell ref="Y29:Y30"/>
    <mergeCell ref="X29:X30"/>
    <mergeCell ref="U31:V31"/>
    <mergeCell ref="U29:V30"/>
    <mergeCell ref="W29:W30"/>
    <mergeCell ref="U34:V34"/>
    <mergeCell ref="U36:V36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1C7AC0-91A2-4D44-89AA-123B5AC54DEC}">
  <dimension ref="B2:V26"/>
  <sheetViews>
    <sheetView showGridLines="0" topLeftCell="E4" zoomScale="54" zoomScaleNormal="54" workbookViewId="0">
      <selection activeCell="R28" sqref="R28"/>
    </sheetView>
  </sheetViews>
  <sheetFormatPr baseColWidth="10" defaultRowHeight="14.5"/>
  <cols>
    <col min="2" max="2" width="30.6328125" customWidth="1"/>
    <col min="3" max="7" width="14.90625" customWidth="1"/>
    <col min="8" max="8" width="9.453125" customWidth="1"/>
    <col min="9" max="9" width="29.453125" customWidth="1"/>
    <col min="10" max="10" width="16.453125" customWidth="1"/>
    <col min="11" max="11" width="17.08984375" customWidth="1"/>
    <col min="12" max="12" width="17.26953125" customWidth="1"/>
    <col min="13" max="13" width="17.08984375" customWidth="1"/>
    <col min="14" max="14" width="17.453125" customWidth="1"/>
    <col min="16" max="16" width="30.36328125" customWidth="1"/>
    <col min="17" max="21" width="16.453125" customWidth="1"/>
  </cols>
  <sheetData>
    <row r="2" spans="2:22" ht="32" customHeight="1">
      <c r="B2" s="621" t="s">
        <v>140</v>
      </c>
      <c r="C2" s="621"/>
      <c r="D2" s="621"/>
      <c r="E2" s="621"/>
      <c r="F2" s="621"/>
      <c r="G2" s="621"/>
      <c r="H2" s="621"/>
      <c r="I2" s="621"/>
      <c r="J2" s="621"/>
      <c r="K2" s="621"/>
      <c r="L2" s="621"/>
      <c r="M2" s="621"/>
      <c r="N2" s="621"/>
      <c r="O2" s="621"/>
      <c r="P2" s="621"/>
      <c r="Q2" s="621"/>
      <c r="R2" s="621"/>
      <c r="S2" s="621"/>
      <c r="T2" s="621"/>
      <c r="U2" s="621"/>
      <c r="V2" s="621"/>
    </row>
    <row r="3" spans="2:22" ht="32" customHeight="1">
      <c r="B3" s="621"/>
      <c r="C3" s="621"/>
      <c r="D3" s="621"/>
      <c r="E3" s="621"/>
      <c r="F3" s="621"/>
      <c r="G3" s="621"/>
      <c r="H3" s="621"/>
      <c r="I3" s="621"/>
      <c r="J3" s="621"/>
      <c r="K3" s="621"/>
      <c r="L3" s="621"/>
      <c r="M3" s="621"/>
      <c r="N3" s="621"/>
      <c r="O3" s="621"/>
      <c r="P3" s="621"/>
      <c r="Q3" s="621"/>
      <c r="R3" s="621"/>
      <c r="S3" s="621"/>
      <c r="T3" s="621"/>
      <c r="U3" s="621"/>
      <c r="V3" s="621"/>
    </row>
    <row r="6" spans="2:22">
      <c r="B6" s="16"/>
      <c r="C6" s="16"/>
      <c r="D6" s="16"/>
      <c r="E6" s="16"/>
      <c r="F6" s="16"/>
      <c r="G6" s="16"/>
    </row>
    <row r="7" spans="2:22" s="176" customFormat="1" ht="43" customHeight="1" thickBot="1">
      <c r="B7" s="175" t="s">
        <v>123</v>
      </c>
      <c r="C7" s="175" t="s">
        <v>124</v>
      </c>
      <c r="D7" s="175" t="s">
        <v>125</v>
      </c>
      <c r="E7" s="175" t="s">
        <v>126</v>
      </c>
      <c r="F7" s="175" t="s">
        <v>61</v>
      </c>
      <c r="G7" s="175" t="s">
        <v>127</v>
      </c>
      <c r="I7" s="175" t="s">
        <v>123</v>
      </c>
      <c r="J7" s="175" t="s">
        <v>124</v>
      </c>
      <c r="K7" s="175" t="s">
        <v>125</v>
      </c>
      <c r="L7" s="175" t="s">
        <v>126</v>
      </c>
      <c r="M7" s="175" t="s">
        <v>61</v>
      </c>
      <c r="N7" s="175" t="s">
        <v>127</v>
      </c>
      <c r="P7" s="175" t="s">
        <v>123</v>
      </c>
      <c r="Q7" s="175" t="s">
        <v>124</v>
      </c>
      <c r="R7" s="175" t="s">
        <v>125</v>
      </c>
      <c r="S7" s="175" t="s">
        <v>126</v>
      </c>
      <c r="T7" s="175" t="s">
        <v>61</v>
      </c>
      <c r="U7" s="175" t="s">
        <v>127</v>
      </c>
    </row>
    <row r="8" spans="2:22" s="177" customFormat="1" ht="34" customHeight="1">
      <c r="B8" s="622"/>
      <c r="C8" s="172">
        <v>12.5</v>
      </c>
      <c r="D8" s="172">
        <v>11.77</v>
      </c>
      <c r="E8" s="172">
        <v>11.45</v>
      </c>
      <c r="F8" s="172">
        <v>48.89</v>
      </c>
      <c r="G8" s="180">
        <v>11.74</v>
      </c>
      <c r="I8" s="622"/>
      <c r="J8" s="172">
        <v>13.2</v>
      </c>
      <c r="K8" s="172">
        <v>12.08</v>
      </c>
      <c r="L8" s="172">
        <v>11.8</v>
      </c>
      <c r="M8" s="172">
        <v>54.79</v>
      </c>
      <c r="N8" s="180">
        <v>11.55</v>
      </c>
      <c r="P8" s="622"/>
      <c r="Q8" s="172">
        <v>17.399999999999999</v>
      </c>
      <c r="R8" s="172">
        <v>10.8</v>
      </c>
      <c r="S8" s="172">
        <v>13.3</v>
      </c>
      <c r="T8" s="172">
        <v>39.700000000000003</v>
      </c>
      <c r="U8" s="180">
        <v>18.600000000000001</v>
      </c>
    </row>
    <row r="9" spans="2:22" s="177" customFormat="1" ht="34" customHeight="1">
      <c r="B9" s="623"/>
      <c r="C9" s="173">
        <v>12.6</v>
      </c>
      <c r="D9" s="173">
        <v>11.72</v>
      </c>
      <c r="E9" s="173">
        <v>11.25</v>
      </c>
      <c r="F9" s="173">
        <v>51</v>
      </c>
      <c r="G9" s="181">
        <v>11.5</v>
      </c>
      <c r="I9" s="623"/>
      <c r="J9" s="173">
        <v>13.2</v>
      </c>
      <c r="K9" s="173">
        <v>12.16</v>
      </c>
      <c r="L9" s="173">
        <v>12.11</v>
      </c>
      <c r="M9" s="173">
        <v>50.11</v>
      </c>
      <c r="N9" s="181">
        <v>11.44</v>
      </c>
      <c r="P9" s="623"/>
      <c r="Q9" s="173">
        <v>17.399999999999999</v>
      </c>
      <c r="R9" s="173">
        <v>10.9</v>
      </c>
      <c r="S9" s="173">
        <v>13.7</v>
      </c>
      <c r="T9" s="173">
        <v>41.5</v>
      </c>
      <c r="U9" s="181">
        <v>20.8</v>
      </c>
    </row>
    <row r="10" spans="2:22" s="177" customFormat="1" ht="34" customHeight="1">
      <c r="B10" s="623"/>
      <c r="C10" s="173">
        <v>12.7</v>
      </c>
      <c r="D10" s="173">
        <v>11.87</v>
      </c>
      <c r="E10" s="173">
        <v>11.61</v>
      </c>
      <c r="F10" s="173">
        <v>50.48</v>
      </c>
      <c r="G10" s="181">
        <v>11.45</v>
      </c>
      <c r="I10" s="623"/>
      <c r="J10" s="173">
        <v>12.8</v>
      </c>
      <c r="K10" s="173">
        <v>12.34</v>
      </c>
      <c r="L10" s="173">
        <v>11.85</v>
      </c>
      <c r="M10" s="173">
        <v>54.95</v>
      </c>
      <c r="N10" s="181">
        <v>11.45</v>
      </c>
      <c r="P10" s="623"/>
      <c r="Q10" s="173">
        <v>17.100000000000001</v>
      </c>
      <c r="R10" s="173">
        <v>11.3</v>
      </c>
      <c r="S10" s="173">
        <v>13.2</v>
      </c>
      <c r="T10" s="173">
        <v>41.4</v>
      </c>
      <c r="U10" s="181">
        <v>19.100000000000001</v>
      </c>
    </row>
    <row r="11" spans="2:22" s="177" customFormat="1" ht="34" customHeight="1">
      <c r="B11" s="623"/>
      <c r="C11" s="173">
        <v>12.5</v>
      </c>
      <c r="D11" s="173">
        <v>11.97</v>
      </c>
      <c r="E11" s="173">
        <v>11.32</v>
      </c>
      <c r="F11" s="173">
        <v>48.59</v>
      </c>
      <c r="G11" s="181">
        <v>11.74</v>
      </c>
      <c r="I11" s="623"/>
      <c r="J11" s="173">
        <v>13.5</v>
      </c>
      <c r="K11" s="173">
        <v>12.01</v>
      </c>
      <c r="L11" s="173">
        <v>12.23</v>
      </c>
      <c r="M11" s="173">
        <v>52.28</v>
      </c>
      <c r="N11" s="181">
        <v>11.74</v>
      </c>
      <c r="P11" s="623"/>
      <c r="Q11" s="173">
        <v>16</v>
      </c>
      <c r="R11" s="173">
        <v>11.2</v>
      </c>
      <c r="S11" s="173">
        <v>12.9</v>
      </c>
      <c r="T11" s="173">
        <v>41.8</v>
      </c>
      <c r="U11" s="181">
        <v>20.399999999999999</v>
      </c>
    </row>
    <row r="12" spans="2:22" s="177" customFormat="1" ht="34" customHeight="1" thickBot="1">
      <c r="B12" s="624"/>
      <c r="C12" s="174">
        <v>12.4</v>
      </c>
      <c r="D12" s="174">
        <v>11.2</v>
      </c>
      <c r="E12" s="174">
        <v>11.55</v>
      </c>
      <c r="F12" s="174">
        <v>50.49</v>
      </c>
      <c r="G12" s="182">
        <v>11.82</v>
      </c>
      <c r="I12" s="624"/>
      <c r="J12" s="174">
        <v>13.3</v>
      </c>
      <c r="K12" s="174">
        <v>13.25</v>
      </c>
      <c r="L12" s="174">
        <v>11.8</v>
      </c>
      <c r="M12" s="174">
        <v>51.26</v>
      </c>
      <c r="N12" s="182">
        <v>11.62</v>
      </c>
      <c r="P12" s="624"/>
      <c r="Q12" s="174">
        <v>17.2</v>
      </c>
      <c r="R12" s="174">
        <v>10.9</v>
      </c>
      <c r="S12" s="174">
        <v>12.7</v>
      </c>
      <c r="T12" s="174">
        <v>42.6</v>
      </c>
      <c r="U12" s="182">
        <v>17.3</v>
      </c>
    </row>
    <row r="13" spans="2:22" s="179" customFormat="1" ht="34" customHeight="1">
      <c r="B13" s="189" t="s">
        <v>128</v>
      </c>
      <c r="C13" s="178">
        <f>AVERAGE(C8:C12)</f>
        <v>12.54</v>
      </c>
      <c r="D13" s="178">
        <f>AVERAGE(D8:D12)</f>
        <v>11.706</v>
      </c>
      <c r="E13" s="178">
        <f>AVERAGE(E8:E12)</f>
        <v>11.436000000000002</v>
      </c>
      <c r="F13" s="178">
        <f>AVERAGE(F8:F12)</f>
        <v>49.89</v>
      </c>
      <c r="G13" s="178">
        <f>AVERAGE(G8:G12)</f>
        <v>11.65</v>
      </c>
      <c r="I13" s="189" t="s">
        <v>128</v>
      </c>
      <c r="J13" s="178">
        <f>AVERAGE(J8:J12)</f>
        <v>13.2</v>
      </c>
      <c r="K13" s="178">
        <f>AVERAGE(K8:K12)</f>
        <v>12.367999999999999</v>
      </c>
      <c r="L13" s="178">
        <f>AVERAGE(L8:L12)</f>
        <v>11.957999999999998</v>
      </c>
      <c r="M13" s="178">
        <f>AVERAGE(M8:M12)</f>
        <v>52.678000000000011</v>
      </c>
      <c r="N13" s="178">
        <f>AVERAGE(N8:N12)</f>
        <v>11.559999999999999</v>
      </c>
      <c r="P13" s="189" t="s">
        <v>128</v>
      </c>
      <c r="Q13" s="178">
        <f>AVERAGE(Q8:Q12)</f>
        <v>17.020000000000003</v>
      </c>
      <c r="R13" s="178">
        <f>AVERAGE(R8:R12)</f>
        <v>11.02</v>
      </c>
      <c r="S13" s="178">
        <f>AVERAGE(S8:S12)</f>
        <v>13.16</v>
      </c>
      <c r="T13" s="178">
        <f>AVERAGE(T8:T12)</f>
        <v>41.399999999999991</v>
      </c>
      <c r="U13" s="178">
        <f t="shared" ref="U13" si="0">AVERAGE(U8:U12)</f>
        <v>19.240000000000002</v>
      </c>
    </row>
    <row r="14" spans="2:22">
      <c r="C14" s="154"/>
      <c r="D14" s="154"/>
      <c r="E14" s="154"/>
      <c r="F14" s="154"/>
      <c r="G14" s="154"/>
    </row>
    <row r="15" spans="2:22">
      <c r="C15" s="156"/>
      <c r="D15" s="156"/>
      <c r="E15" s="156"/>
      <c r="F15" s="156"/>
      <c r="G15" s="156"/>
    </row>
    <row r="17" spans="2:22" ht="15" thickBot="1">
      <c r="C17" s="155"/>
      <c r="D17" s="155"/>
      <c r="E17" s="155"/>
      <c r="F17" s="155"/>
      <c r="G17" s="155"/>
    </row>
    <row r="18" spans="2:22" s="148" customFormat="1" ht="50.5" customHeight="1" thickBot="1">
      <c r="B18" s="175" t="s">
        <v>123</v>
      </c>
      <c r="C18" s="175" t="s">
        <v>124</v>
      </c>
      <c r="D18" s="175" t="s">
        <v>125</v>
      </c>
      <c r="E18" s="175" t="s">
        <v>126</v>
      </c>
      <c r="F18" s="175" t="s">
        <v>212</v>
      </c>
      <c r="G18" s="175" t="s">
        <v>127</v>
      </c>
      <c r="I18" s="175" t="s">
        <v>123</v>
      </c>
      <c r="J18" s="175" t="s">
        <v>124</v>
      </c>
      <c r="K18" s="175" t="s">
        <v>125</v>
      </c>
      <c r="L18" s="175" t="s">
        <v>126</v>
      </c>
      <c r="M18" s="175" t="s">
        <v>61</v>
      </c>
      <c r="N18" s="175" t="s">
        <v>127</v>
      </c>
      <c r="O18" s="183"/>
      <c r="P18" s="432" t="s">
        <v>123</v>
      </c>
      <c r="Q18" s="185" t="s">
        <v>124</v>
      </c>
      <c r="R18" s="185" t="s">
        <v>125</v>
      </c>
      <c r="S18" s="185" t="s">
        <v>126</v>
      </c>
      <c r="T18" s="440" t="s">
        <v>220</v>
      </c>
      <c r="U18" s="185" t="s">
        <v>127</v>
      </c>
      <c r="V18" s="186" t="s">
        <v>130</v>
      </c>
    </row>
    <row r="19" spans="2:22" s="187" customFormat="1" ht="35.5" customHeight="1" thickBot="1">
      <c r="B19" s="622"/>
      <c r="C19" s="172">
        <v>14.2</v>
      </c>
      <c r="D19" s="172">
        <v>12.4</v>
      </c>
      <c r="E19" s="172">
        <v>14</v>
      </c>
      <c r="F19" s="172">
        <v>11.5</v>
      </c>
      <c r="G19" s="180">
        <v>13.7</v>
      </c>
      <c r="I19" s="622"/>
      <c r="J19" s="172">
        <v>12.2</v>
      </c>
      <c r="K19" s="172">
        <v>14.2</v>
      </c>
      <c r="L19" s="172">
        <v>13</v>
      </c>
      <c r="M19" s="172">
        <v>50.65</v>
      </c>
      <c r="N19" s="180">
        <v>12.6</v>
      </c>
      <c r="O19" s="188"/>
      <c r="P19" s="436" t="s">
        <v>139</v>
      </c>
      <c r="Q19" s="437" t="s">
        <v>215</v>
      </c>
      <c r="R19" s="438" t="s">
        <v>214</v>
      </c>
      <c r="S19" s="437" t="s">
        <v>216</v>
      </c>
      <c r="T19" s="437" t="s">
        <v>217</v>
      </c>
      <c r="U19" s="437" t="s">
        <v>219</v>
      </c>
      <c r="V19" s="439" t="s">
        <v>218</v>
      </c>
    </row>
    <row r="20" spans="2:22" ht="35.5" customHeight="1">
      <c r="B20" s="623"/>
      <c r="C20" s="173">
        <v>13.9</v>
      </c>
      <c r="D20" s="173">
        <v>11.5</v>
      </c>
      <c r="E20" s="173">
        <v>14.2</v>
      </c>
      <c r="F20" s="173">
        <v>10.4</v>
      </c>
      <c r="G20" s="181">
        <v>12.6</v>
      </c>
      <c r="I20" s="623"/>
      <c r="J20" s="173">
        <v>12</v>
      </c>
      <c r="K20" s="173">
        <v>13.6</v>
      </c>
      <c r="L20" s="173">
        <v>12.5</v>
      </c>
      <c r="M20" s="173">
        <v>49.23</v>
      </c>
      <c r="N20" s="181">
        <v>12.9</v>
      </c>
      <c r="O20" s="25"/>
      <c r="P20" s="433" t="s">
        <v>167</v>
      </c>
      <c r="Q20" s="172">
        <f>C13</f>
        <v>12.54</v>
      </c>
      <c r="R20" s="172">
        <f>D13</f>
        <v>11.706</v>
      </c>
      <c r="S20" s="172">
        <f>E13</f>
        <v>11.436000000000002</v>
      </c>
      <c r="T20" s="172">
        <f>F13</f>
        <v>49.89</v>
      </c>
      <c r="U20" s="180">
        <f>G13</f>
        <v>11.65</v>
      </c>
    </row>
    <row r="21" spans="2:22" s="157" customFormat="1" ht="35.5" customHeight="1">
      <c r="B21" s="623"/>
      <c r="C21" s="173">
        <v>14.1</v>
      </c>
      <c r="D21" s="173">
        <v>11.8</v>
      </c>
      <c r="E21" s="173">
        <v>13.9</v>
      </c>
      <c r="F21" s="173">
        <v>11.3</v>
      </c>
      <c r="G21" s="181">
        <v>12.8</v>
      </c>
      <c r="I21" s="623"/>
      <c r="J21" s="173">
        <v>12.9</v>
      </c>
      <c r="K21" s="173">
        <v>13.9</v>
      </c>
      <c r="L21" s="173">
        <v>12.4</v>
      </c>
      <c r="M21" s="173">
        <v>48.7</v>
      </c>
      <c r="N21" s="181">
        <v>12.8</v>
      </c>
      <c r="O21" s="184"/>
      <c r="P21" s="434" t="s">
        <v>168</v>
      </c>
      <c r="Q21" s="173">
        <f>J13</f>
        <v>13.2</v>
      </c>
      <c r="R21" s="173">
        <f>K13</f>
        <v>12.367999999999999</v>
      </c>
      <c r="S21" s="173">
        <f>L13</f>
        <v>11.957999999999998</v>
      </c>
      <c r="T21" s="173">
        <f>M13</f>
        <v>52.678000000000011</v>
      </c>
      <c r="U21" s="181">
        <f>N13</f>
        <v>11.559999999999999</v>
      </c>
    </row>
    <row r="22" spans="2:22" ht="35.5" customHeight="1">
      <c r="B22" s="623"/>
      <c r="C22" s="173">
        <v>14.1</v>
      </c>
      <c r="D22" s="173">
        <v>10.4</v>
      </c>
      <c r="E22" s="173">
        <v>13.1</v>
      </c>
      <c r="F22" s="173">
        <v>11.8</v>
      </c>
      <c r="G22" s="181">
        <v>12.4</v>
      </c>
      <c r="I22" s="623"/>
      <c r="J22" s="173">
        <v>12</v>
      </c>
      <c r="K22" s="173">
        <v>13.5</v>
      </c>
      <c r="L22" s="173">
        <v>12</v>
      </c>
      <c r="M22" s="173">
        <v>53</v>
      </c>
      <c r="N22" s="181">
        <v>12</v>
      </c>
      <c r="O22" s="184"/>
      <c r="P22" s="434" t="s">
        <v>170</v>
      </c>
      <c r="Q22" s="173">
        <f>Q13</f>
        <v>17.020000000000003</v>
      </c>
      <c r="R22" s="173">
        <f>R13</f>
        <v>11.02</v>
      </c>
      <c r="S22" s="173">
        <f>S13</f>
        <v>13.16</v>
      </c>
      <c r="T22" s="173">
        <f>T13</f>
        <v>41.399999999999991</v>
      </c>
      <c r="U22" s="181">
        <f>U13</f>
        <v>19.240000000000002</v>
      </c>
    </row>
    <row r="23" spans="2:22" ht="35.5" customHeight="1" thickBot="1">
      <c r="B23" s="624"/>
      <c r="C23" s="174">
        <v>13.9</v>
      </c>
      <c r="D23" s="174">
        <v>12.2</v>
      </c>
      <c r="E23" s="174">
        <v>13.7</v>
      </c>
      <c r="F23" s="174">
        <v>10.9</v>
      </c>
      <c r="G23" s="182">
        <v>13.7</v>
      </c>
      <c r="I23" s="624"/>
      <c r="J23" s="174">
        <v>12.3</v>
      </c>
      <c r="K23" s="174">
        <v>13.3</v>
      </c>
      <c r="L23" s="174">
        <v>12.6</v>
      </c>
      <c r="M23" s="174">
        <v>48.7</v>
      </c>
      <c r="N23" s="182">
        <v>12.4</v>
      </c>
      <c r="P23" s="434" t="s">
        <v>163</v>
      </c>
      <c r="Q23" s="173">
        <f>C24</f>
        <v>14.040000000000001</v>
      </c>
      <c r="R23" s="173">
        <f>D24</f>
        <v>11.66</v>
      </c>
      <c r="S23" s="173">
        <f>E24</f>
        <v>13.780000000000001</v>
      </c>
      <c r="T23" s="173">
        <f>F24</f>
        <v>11.18</v>
      </c>
      <c r="U23" s="181">
        <f>G24</f>
        <v>13.039999999999997</v>
      </c>
    </row>
    <row r="24" spans="2:22" ht="34.5" customHeight="1" thickBot="1">
      <c r="B24" s="189" t="s">
        <v>128</v>
      </c>
      <c r="C24" s="178">
        <f>AVERAGE(C19:C23)</f>
        <v>14.040000000000001</v>
      </c>
      <c r="D24" s="178">
        <f>AVERAGE(D19:D23)</f>
        <v>11.66</v>
      </c>
      <c r="E24" s="178">
        <f>AVERAGE(E19:E23)</f>
        <v>13.780000000000001</v>
      </c>
      <c r="F24" s="178">
        <f>AVERAGE(F19:F23)</f>
        <v>11.18</v>
      </c>
      <c r="G24" s="178">
        <f>AVERAGE(G19:G23)</f>
        <v>13.039999999999997</v>
      </c>
      <c r="I24" s="189" t="s">
        <v>128</v>
      </c>
      <c r="J24" s="178">
        <f>AVERAGE(J19:J23)</f>
        <v>12.280000000000001</v>
      </c>
      <c r="K24" s="178">
        <f>AVERAGE(K19:K23)</f>
        <v>13.7</v>
      </c>
      <c r="L24" s="178">
        <f>AVERAGE(L19:L23)</f>
        <v>12.5</v>
      </c>
      <c r="M24" s="178">
        <f>AVERAGE(M19:M23)</f>
        <v>50.055999999999997</v>
      </c>
      <c r="N24" s="178">
        <f>AVERAGE(N19:N23)</f>
        <v>12.54</v>
      </c>
      <c r="P24" s="435" t="s">
        <v>161</v>
      </c>
      <c r="Q24" s="174">
        <f>J24</f>
        <v>12.280000000000001</v>
      </c>
      <c r="R24" s="174">
        <f>K24</f>
        <v>13.7</v>
      </c>
      <c r="S24" s="174">
        <f>L24</f>
        <v>12.5</v>
      </c>
      <c r="T24" s="174">
        <f>M24</f>
        <v>50.055999999999997</v>
      </c>
      <c r="U24" s="182">
        <f>N24</f>
        <v>12.54</v>
      </c>
    </row>
    <row r="25" spans="2:22" ht="25" customHeight="1"/>
    <row r="26" spans="2:22" ht="26" customHeight="1">
      <c r="B26" s="430" t="s">
        <v>213</v>
      </c>
      <c r="C26" s="431"/>
      <c r="D26" s="431"/>
      <c r="F26" s="625"/>
      <c r="G26" s="625"/>
    </row>
  </sheetData>
  <mergeCells count="7">
    <mergeCell ref="B2:V3"/>
    <mergeCell ref="B8:B12"/>
    <mergeCell ref="I8:I12"/>
    <mergeCell ref="P8:P12"/>
    <mergeCell ref="F26:G26"/>
    <mergeCell ref="B19:B23"/>
    <mergeCell ref="I19:I23"/>
  </mergeCells>
  <phoneticPr fontId="9" type="noConversion"/>
  <conditionalFormatting sqref="Q20:Q24">
    <cfRule type="cellIs" dxfId="9" priority="10" operator="greaterThan">
      <formula>14</formula>
    </cfRule>
    <cfRule type="cellIs" dxfId="8" priority="11" operator="lessThan">
      <formula>12</formula>
    </cfRule>
  </conditionalFormatting>
  <conditionalFormatting sqref="R20:R24">
    <cfRule type="cellIs" dxfId="7" priority="7" operator="greaterThan">
      <formula>14</formula>
    </cfRule>
    <cfRule type="cellIs" dxfId="6" priority="8" operator="lessThan">
      <formula>10</formula>
    </cfRule>
  </conditionalFormatting>
  <conditionalFormatting sqref="S20:S24">
    <cfRule type="cellIs" dxfId="5" priority="5" operator="greaterThan">
      <formula>13.5</formula>
    </cfRule>
    <cfRule type="cellIs" dxfId="4" priority="6" operator="lessThan">
      <formula>10.5</formula>
    </cfRule>
  </conditionalFormatting>
  <conditionalFormatting sqref="T20:T24">
    <cfRule type="cellIs" dxfId="3" priority="3" operator="greaterThan">
      <formula>55</formula>
    </cfRule>
    <cfRule type="cellIs" dxfId="2" priority="4" operator="lessThan">
      <formula>45</formula>
    </cfRule>
  </conditionalFormatting>
  <conditionalFormatting sqref="U20:U24">
    <cfRule type="cellIs" dxfId="1" priority="1" operator="greaterThan">
      <formula>15</formula>
    </cfRule>
    <cfRule type="cellIs" dxfId="0" priority="2" operator="lessThan">
      <formula>11</formula>
    </cfRule>
  </conditionalFormatting>
  <pageMargins left="0.7" right="0.7" top="0.75" bottom="0.75" header="0.3" footer="0.3"/>
  <pageSetup scale="20"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AEF44A2-E0DF-407A-A59D-59D0125EAEBB}">
  <dimension ref="B2:L15"/>
  <sheetViews>
    <sheetView showGridLines="0" topLeftCell="A4" zoomScaleNormal="100" workbookViewId="0">
      <selection activeCell="N10" sqref="N10"/>
    </sheetView>
  </sheetViews>
  <sheetFormatPr baseColWidth="10" defaultRowHeight="14.5"/>
  <cols>
    <col min="2" max="2" width="12.7265625" customWidth="1"/>
    <col min="3" max="3" width="19" customWidth="1"/>
    <col min="4" max="4" width="3.453125" customWidth="1"/>
    <col min="5" max="5" width="17.08984375" customWidth="1"/>
    <col min="6" max="6" width="3.81640625" customWidth="1"/>
    <col min="7" max="7" width="16.54296875" customWidth="1"/>
    <col min="8" max="8" width="4.6328125" customWidth="1"/>
    <col min="9" max="9" width="16.54296875" customWidth="1"/>
    <col min="10" max="10" width="5.6328125" customWidth="1"/>
    <col min="11" max="11" width="16.54296875" customWidth="1"/>
  </cols>
  <sheetData>
    <row r="2" spans="2:12" ht="19" customHeight="1">
      <c r="B2" s="580" t="s">
        <v>129</v>
      </c>
      <c r="C2" s="580"/>
      <c r="D2" s="580"/>
      <c r="E2" s="580"/>
      <c r="F2" s="580"/>
      <c r="G2" s="580"/>
      <c r="H2" s="580"/>
      <c r="I2" s="580"/>
      <c r="J2" s="580"/>
      <c r="K2" s="580"/>
      <c r="L2" s="580"/>
    </row>
    <row r="3" spans="2:12" ht="19" customHeight="1">
      <c r="B3" s="580"/>
      <c r="C3" s="580"/>
      <c r="D3" s="580"/>
      <c r="E3" s="580"/>
      <c r="F3" s="580"/>
      <c r="G3" s="580"/>
      <c r="H3" s="580"/>
      <c r="I3" s="580"/>
      <c r="J3" s="580"/>
      <c r="K3" s="580"/>
      <c r="L3" s="580"/>
    </row>
    <row r="6" spans="2:12" s="190" customFormat="1" ht="15" thickBot="1"/>
    <row r="7" spans="2:12" ht="91" customHeight="1" thickBot="1">
      <c r="C7" s="42"/>
      <c r="E7" s="454"/>
      <c r="G7" s="454"/>
      <c r="I7" s="454"/>
      <c r="K7" s="454"/>
    </row>
    <row r="8" spans="2:12" s="409" customFormat="1">
      <c r="C8" s="455">
        <v>1.6</v>
      </c>
      <c r="E8" s="455">
        <v>2</v>
      </c>
      <c r="G8" s="455">
        <v>1.9</v>
      </c>
      <c r="I8" s="455">
        <v>2</v>
      </c>
      <c r="K8" s="455">
        <v>2.2000000000000002</v>
      </c>
    </row>
    <row r="9" spans="2:12" s="409" customFormat="1">
      <c r="C9" s="456">
        <v>1.7</v>
      </c>
      <c r="E9" s="456">
        <v>2</v>
      </c>
      <c r="G9" s="456">
        <v>1.9</v>
      </c>
      <c r="I9" s="456">
        <v>2</v>
      </c>
      <c r="K9" s="456">
        <v>2.2000000000000002</v>
      </c>
    </row>
    <row r="10" spans="2:12" s="409" customFormat="1">
      <c r="C10" s="456">
        <v>1.7</v>
      </c>
      <c r="E10" s="456">
        <v>2</v>
      </c>
      <c r="G10" s="456">
        <v>1.9</v>
      </c>
      <c r="I10" s="456">
        <v>1.9</v>
      </c>
      <c r="K10" s="456">
        <v>2.1</v>
      </c>
    </row>
    <row r="11" spans="2:12" s="409" customFormat="1">
      <c r="C11" s="456">
        <v>2</v>
      </c>
      <c r="E11" s="456">
        <v>1.9</v>
      </c>
      <c r="G11" s="456">
        <v>1.9</v>
      </c>
      <c r="I11" s="456">
        <v>1.9</v>
      </c>
      <c r="K11" s="456">
        <v>2</v>
      </c>
    </row>
    <row r="12" spans="2:12" s="409" customFormat="1" ht="15" thickBot="1">
      <c r="C12" s="457">
        <v>2</v>
      </c>
      <c r="E12" s="457">
        <v>2</v>
      </c>
      <c r="G12" s="457">
        <v>1.9</v>
      </c>
      <c r="I12" s="457">
        <v>2</v>
      </c>
      <c r="K12" s="457">
        <v>2</v>
      </c>
    </row>
    <row r="13" spans="2:12" s="421" customFormat="1" ht="21.5" customHeight="1" thickBot="1">
      <c r="B13" s="459" t="s">
        <v>128</v>
      </c>
      <c r="C13" s="458">
        <f>AVERAGE(C8:C12)</f>
        <v>1.8</v>
      </c>
      <c r="D13" s="460"/>
      <c r="E13" s="461">
        <f>AVERAGE(E8:E12)</f>
        <v>1.98</v>
      </c>
      <c r="F13" s="460"/>
      <c r="G13" s="458">
        <f>AVERAGE(G8:G12)</f>
        <v>1.9</v>
      </c>
      <c r="H13" s="460"/>
      <c r="I13" s="458">
        <f>AVERAGE(I8:I12)</f>
        <v>1.9600000000000002</v>
      </c>
      <c r="K13" s="458">
        <f>AVERAGE(K8:K12)</f>
        <v>2.1</v>
      </c>
    </row>
    <row r="14" spans="2:12" ht="21" customHeight="1" thickBot="1">
      <c r="B14" s="160" t="s">
        <v>221</v>
      </c>
      <c r="C14" s="626" t="s">
        <v>222</v>
      </c>
      <c r="D14" s="627"/>
      <c r="E14" s="627"/>
      <c r="F14" s="627"/>
      <c r="G14" s="627"/>
      <c r="H14" s="627"/>
      <c r="I14" s="627"/>
      <c r="J14" s="627"/>
      <c r="K14" s="628"/>
    </row>
    <row r="15" spans="2:12" ht="21" customHeight="1" thickBot="1">
      <c r="B15" s="161" t="s">
        <v>130</v>
      </c>
      <c r="C15" s="599" t="s">
        <v>131</v>
      </c>
      <c r="D15" s="600"/>
      <c r="E15" s="600"/>
      <c r="F15" s="600"/>
      <c r="G15" s="600"/>
      <c r="H15" s="600"/>
      <c r="I15" s="600"/>
      <c r="J15" s="600"/>
      <c r="K15" s="601"/>
    </row>
  </sheetData>
  <mergeCells count="3">
    <mergeCell ref="B2:L3"/>
    <mergeCell ref="C15:K15"/>
    <mergeCell ref="C14:K14"/>
  </mergeCells>
  <pageMargins left="0.7" right="0.7" top="0.75" bottom="0.75" header="0.3" footer="0.3"/>
  <pageSetup orientation="portrait" verticalDpi="0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1E6F4D-5967-4BDA-9A70-E5BD3A47A2DB}">
  <dimension ref="B2:T34"/>
  <sheetViews>
    <sheetView showGridLines="0" topLeftCell="A13" zoomScale="54" zoomScaleNormal="54" workbookViewId="0">
      <selection activeCell="U25" sqref="U25"/>
    </sheetView>
  </sheetViews>
  <sheetFormatPr baseColWidth="10" defaultRowHeight="14.5"/>
  <sheetData>
    <row r="2" spans="2:20" ht="18" customHeight="1">
      <c r="B2" s="637" t="s">
        <v>223</v>
      </c>
      <c r="C2" s="637"/>
      <c r="D2" s="637"/>
      <c r="E2" s="637"/>
      <c r="F2" s="637"/>
      <c r="G2" s="637"/>
      <c r="H2" s="637"/>
      <c r="I2" s="637"/>
      <c r="J2" s="637"/>
      <c r="K2" s="637"/>
      <c r="L2" s="637"/>
      <c r="M2" s="637"/>
      <c r="N2" s="637"/>
      <c r="O2" s="637"/>
      <c r="P2" s="637"/>
      <c r="Q2" s="637"/>
      <c r="R2" s="637"/>
      <c r="S2" s="637"/>
      <c r="T2" s="637"/>
    </row>
    <row r="3" spans="2:20" ht="18" customHeight="1">
      <c r="B3" s="637"/>
      <c r="C3" s="637"/>
      <c r="D3" s="637"/>
      <c r="E3" s="637"/>
      <c r="F3" s="637"/>
      <c r="G3" s="637"/>
      <c r="H3" s="637"/>
      <c r="I3" s="637"/>
      <c r="J3" s="637"/>
      <c r="K3" s="637"/>
      <c r="L3" s="637"/>
      <c r="M3" s="637"/>
      <c r="N3" s="637"/>
      <c r="O3" s="637"/>
      <c r="P3" s="637"/>
      <c r="Q3" s="637"/>
      <c r="R3" s="637"/>
      <c r="S3" s="637"/>
      <c r="T3" s="637"/>
    </row>
    <row r="5" spans="2:20" ht="15" thickBot="1"/>
    <row r="6" spans="2:20">
      <c r="C6" s="319"/>
      <c r="D6" s="320"/>
      <c r="E6" s="320"/>
      <c r="F6" s="320"/>
      <c r="G6" s="321"/>
      <c r="I6" s="629"/>
      <c r="J6" s="630"/>
      <c r="K6" s="630"/>
      <c r="L6" s="630"/>
      <c r="M6" s="631"/>
      <c r="O6" s="629"/>
      <c r="P6" s="630"/>
      <c r="Q6" s="630"/>
      <c r="R6" s="630"/>
      <c r="S6" s="631"/>
    </row>
    <row r="7" spans="2:20">
      <c r="C7" s="322"/>
      <c r="D7" s="323"/>
      <c r="E7" s="323"/>
      <c r="F7" s="323"/>
      <c r="G7" s="324"/>
      <c r="I7" s="632"/>
      <c r="J7" s="633"/>
      <c r="K7" s="633"/>
      <c r="L7" s="633"/>
      <c r="M7" s="634"/>
      <c r="O7" s="632"/>
      <c r="P7" s="633"/>
      <c r="Q7" s="633"/>
      <c r="R7" s="633"/>
      <c r="S7" s="634"/>
    </row>
    <row r="8" spans="2:20">
      <c r="C8" s="322"/>
      <c r="D8" s="323"/>
      <c r="E8" s="323"/>
      <c r="F8" s="323"/>
      <c r="G8" s="324"/>
      <c r="I8" s="632"/>
      <c r="J8" s="633"/>
      <c r="K8" s="633"/>
      <c r="L8" s="633"/>
      <c r="M8" s="634"/>
      <c r="O8" s="632"/>
      <c r="P8" s="633"/>
      <c r="Q8" s="633"/>
      <c r="R8" s="633"/>
      <c r="S8" s="634"/>
    </row>
    <row r="9" spans="2:20">
      <c r="C9" s="322"/>
      <c r="D9" s="323"/>
      <c r="E9" s="323"/>
      <c r="F9" s="323"/>
      <c r="G9" s="324"/>
      <c r="I9" s="632"/>
      <c r="J9" s="633"/>
      <c r="K9" s="633"/>
      <c r="L9" s="633"/>
      <c r="M9" s="634"/>
      <c r="O9" s="632"/>
      <c r="P9" s="633"/>
      <c r="Q9" s="633"/>
      <c r="R9" s="633"/>
      <c r="S9" s="634"/>
    </row>
    <row r="10" spans="2:20" ht="15" thickBot="1">
      <c r="C10" s="325"/>
      <c r="D10" s="326"/>
      <c r="E10" s="326"/>
      <c r="F10" s="326"/>
      <c r="G10" s="327"/>
      <c r="I10" s="635"/>
      <c r="J10" s="592"/>
      <c r="K10" s="592"/>
      <c r="L10" s="592"/>
      <c r="M10" s="636"/>
      <c r="O10" s="635"/>
      <c r="P10" s="592"/>
      <c r="Q10" s="592"/>
      <c r="R10" s="592"/>
      <c r="S10" s="636"/>
    </row>
    <row r="29" spans="3:13" ht="15" thickBot="1"/>
    <row r="30" spans="3:13">
      <c r="C30" s="629"/>
      <c r="D30" s="630"/>
      <c r="E30" s="630"/>
      <c r="F30" s="630"/>
      <c r="G30" s="631"/>
      <c r="I30" s="629"/>
      <c r="J30" s="630"/>
      <c r="K30" s="630"/>
      <c r="L30" s="630"/>
      <c r="M30" s="631"/>
    </row>
    <row r="31" spans="3:13">
      <c r="C31" s="632"/>
      <c r="D31" s="633"/>
      <c r="E31" s="633"/>
      <c r="F31" s="633"/>
      <c r="G31" s="634"/>
      <c r="I31" s="632"/>
      <c r="J31" s="633"/>
      <c r="K31" s="633"/>
      <c r="L31" s="633"/>
      <c r="M31" s="634"/>
    </row>
    <row r="32" spans="3:13">
      <c r="C32" s="632"/>
      <c r="D32" s="633"/>
      <c r="E32" s="633"/>
      <c r="F32" s="633"/>
      <c r="G32" s="634"/>
      <c r="I32" s="632"/>
      <c r="J32" s="633"/>
      <c r="K32" s="633"/>
      <c r="L32" s="633"/>
      <c r="M32" s="634"/>
    </row>
    <row r="33" spans="3:13">
      <c r="C33" s="632"/>
      <c r="D33" s="633"/>
      <c r="E33" s="633"/>
      <c r="F33" s="633"/>
      <c r="G33" s="634"/>
      <c r="I33" s="632"/>
      <c r="J33" s="633"/>
      <c r="K33" s="633"/>
      <c r="L33" s="633"/>
      <c r="M33" s="634"/>
    </row>
    <row r="34" spans="3:13" ht="15" thickBot="1">
      <c r="C34" s="635"/>
      <c r="D34" s="592"/>
      <c r="E34" s="592"/>
      <c r="F34" s="592"/>
      <c r="G34" s="636"/>
      <c r="I34" s="635"/>
      <c r="J34" s="592"/>
      <c r="K34" s="592"/>
      <c r="L34" s="592"/>
      <c r="M34" s="636"/>
    </row>
  </sheetData>
  <mergeCells count="5">
    <mergeCell ref="O6:S10"/>
    <mergeCell ref="C30:G34"/>
    <mergeCell ref="I30:M34"/>
    <mergeCell ref="B2:T3"/>
    <mergeCell ref="I6:M10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CD5E11FEA5F3D48B4CFBAA73E9A498E" ma:contentTypeVersion="10" ma:contentTypeDescription="Create a new document." ma:contentTypeScope="" ma:versionID="2aca4bfc9dc800d8177c020984408811">
  <xsd:schema xmlns:xsd="http://www.w3.org/2001/XMLSchema" xmlns:xs="http://www.w3.org/2001/XMLSchema" xmlns:p="http://schemas.microsoft.com/office/2006/metadata/properties" xmlns:ns3="b769222a-83b4-4805-a656-894eef172ac9" targetNamespace="http://schemas.microsoft.com/office/2006/metadata/properties" ma:root="true" ma:fieldsID="83cb4b114c04163ff939421e04cfe6bc" ns3:_="">
    <xsd:import namespace="b769222a-83b4-4805-a656-894eef172ac9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DateTaken" minOccurs="0"/>
                <xsd:element ref="ns3:MediaServiceAutoTags" minOccurs="0"/>
                <xsd:element ref="ns3:MediaServiceLocation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769222a-83b4-4805-a656-894eef172ac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1" nillable="true" ma:displayName="Tags" ma:internalName="MediaServiceAutoTags" ma:readOnly="true">
      <xsd:simpleType>
        <xsd:restriction base="dms:Text"/>
      </xsd:simpleType>
    </xsd:element>
    <xsd:element name="MediaServiceLocation" ma:index="12" nillable="true" ma:displayName="Location" ma:internalName="MediaServiceLocation" ma:readOnly="true">
      <xsd:simpleType>
        <xsd:restriction base="dms:Text"/>
      </xsd:simpleType>
    </xsd:element>
    <xsd:element name="MediaServiceOCR" ma:index="13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4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5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6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7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Props1.xml><?xml version="1.0" encoding="utf-8"?>
<ds:datastoreItem xmlns:ds="http://schemas.openxmlformats.org/officeDocument/2006/customXml" ds:itemID="{4E0A4903-D38F-4175-89AF-10C3117F0B46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769222a-83b4-4805-a656-894eef172ac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596F14B5-2CE6-4A54-B1FF-DE33E881D563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7A9A9D74-BE26-4A78-8E0F-C97516C9D6E2}">
  <ds:schemaRefs>
    <ds:schemaRef ds:uri="http://schemas.microsoft.com/office/infopath/2007/PartnerControls"/>
    <ds:schemaRef ds:uri="http://schemas.microsoft.com/office/2006/documentManagement/types"/>
    <ds:schemaRef ds:uri="http://www.w3.org/XML/1998/namespace"/>
    <ds:schemaRef ds:uri="http://purl.org/dc/dcmitype/"/>
    <ds:schemaRef ds:uri="http://purl.org/dc/terms/"/>
    <ds:schemaRef ds:uri="b769222a-83b4-4805-a656-894eef172ac9"/>
    <ds:schemaRef ds:uri="http://purl.org/dc/elements/1.1/"/>
    <ds:schemaRef ds:uri="http://schemas.openxmlformats.org/package/2006/metadata/core-properties"/>
    <ds:schemaRef ds:uri="http://schemas.microsoft.com/office/2006/metadata/propertie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10</vt:i4>
      </vt:variant>
      <vt:variant>
        <vt:lpstr>Rangos con nombre</vt:lpstr>
      </vt:variant>
      <vt:variant>
        <vt:i4>1</vt:i4>
      </vt:variant>
    </vt:vector>
  </HeadingPairs>
  <TitlesOfParts>
    <vt:vector size="11" baseType="lpstr">
      <vt:lpstr>Recien nacido</vt:lpstr>
      <vt:lpstr>Grande</vt:lpstr>
      <vt:lpstr>Datos</vt:lpstr>
      <vt:lpstr>Cinturas</vt:lpstr>
      <vt:lpstr>Peel&amp;Sheer</vt:lpstr>
      <vt:lpstr>Backpanel</vt:lpstr>
      <vt:lpstr>Gramajes</vt:lpstr>
      <vt:lpstr>Calibre de bolsa</vt:lpstr>
      <vt:lpstr>Distribución</vt:lpstr>
      <vt:lpstr>Diseño</vt:lpstr>
      <vt:lpstr>Grande!Área_de_impresión</vt:lpstr>
    </vt:vector>
  </TitlesOfParts>
  <Company>Microsoft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llopez</dc:creator>
  <cp:lastModifiedBy>Yadira Zambrano</cp:lastModifiedBy>
  <cp:lastPrinted>2021-06-01T16:02:10Z</cp:lastPrinted>
  <dcterms:created xsi:type="dcterms:W3CDTF">2017-09-07T14:13:09Z</dcterms:created>
  <dcterms:modified xsi:type="dcterms:W3CDTF">2021-07-17T21:31:38Z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0x010100DCD5E11FEA5F3D48B4CFBAA73E9A498E</vt:lpwstr>
  </property>
</Properties>
</file>